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067"/>
  <workbookPr defaultThemeVersion="124226"/>
  <mc:AlternateContent xmlns:mc="http://schemas.openxmlformats.org/markup-compatibility/2006">
    <mc:Choice Requires="x15">
      <x15ac:absPath xmlns:x15ac="http://schemas.microsoft.com/office/spreadsheetml/2010/11/ac" url="N:\WAV Resources\Documents for Upload\JR1416 Davis WAV\"/>
    </mc:Choice>
  </mc:AlternateContent>
  <bookViews>
    <workbookView xWindow="0" yWindow="0" windowWidth="23670" windowHeight="11385" activeTab="3"/>
  </bookViews>
  <sheets>
    <sheet name="Instructions" sheetId="2" r:id="rId1"/>
    <sheet name="Estimate" sheetId="1" r:id="rId2"/>
    <sheet name="Validate Estimate" sheetId="4" r:id="rId3"/>
    <sheet name="Complexity Analysis" sheetId="3" r:id="rId4"/>
  </sheets>
  <calcPr calcId="171027"/>
</workbook>
</file>

<file path=xl/calcChain.xml><?xml version="1.0" encoding="utf-8"?>
<calcChain xmlns="http://schemas.openxmlformats.org/spreadsheetml/2006/main">
  <c r="C26" i="3" l="1"/>
  <c r="C25" i="3"/>
  <c r="C21" i="3"/>
  <c r="C20" i="3"/>
  <c r="C23" i="3"/>
  <c r="C22" i="3"/>
  <c r="C24" i="3"/>
  <c r="C19" i="3"/>
  <c r="C18" i="3"/>
  <c r="C17" i="3"/>
  <c r="C16" i="3"/>
  <c r="C15" i="3"/>
  <c r="E15" i="3" s="1"/>
  <c r="E17" i="3" l="1"/>
  <c r="E19" i="3"/>
  <c r="E21" i="3"/>
  <c r="E23" i="3"/>
  <c r="E26" i="3"/>
  <c r="E24" i="3"/>
  <c r="E22" i="3"/>
  <c r="E20" i="3"/>
  <c r="E18" i="3"/>
  <c r="E16" i="3"/>
  <c r="D27" i="3"/>
  <c r="C27" i="3" l="1"/>
  <c r="E25" i="3"/>
  <c r="E27" i="3" l="1"/>
  <c r="D33" i="4"/>
  <c r="C33" i="4"/>
  <c r="B33" i="4"/>
  <c r="P32" i="4"/>
  <c r="O32" i="4"/>
  <c r="N32" i="4"/>
  <c r="M32" i="4"/>
  <c r="L32" i="4"/>
  <c r="K32" i="4"/>
  <c r="J32" i="4"/>
  <c r="I32" i="4"/>
  <c r="H32" i="4"/>
  <c r="G32" i="4"/>
  <c r="F32" i="4"/>
  <c r="E32" i="4"/>
  <c r="P31" i="4"/>
  <c r="O31" i="4"/>
  <c r="N31" i="4"/>
  <c r="M31" i="4"/>
  <c r="L31" i="4"/>
  <c r="K31" i="4"/>
  <c r="J31" i="4"/>
  <c r="I31" i="4"/>
  <c r="H31" i="4"/>
  <c r="G31" i="4"/>
  <c r="F31" i="4"/>
  <c r="E31" i="4"/>
  <c r="P30" i="4"/>
  <c r="O30" i="4"/>
  <c r="N30" i="4"/>
  <c r="M30" i="4"/>
  <c r="L30" i="4"/>
  <c r="K30" i="4"/>
  <c r="J30" i="4"/>
  <c r="I30" i="4"/>
  <c r="H30" i="4"/>
  <c r="G30" i="4"/>
  <c r="F30" i="4"/>
  <c r="E30" i="4"/>
  <c r="P29" i="4"/>
  <c r="O29" i="4"/>
  <c r="N29" i="4"/>
  <c r="M29" i="4"/>
  <c r="L29" i="4"/>
  <c r="K29" i="4"/>
  <c r="J29" i="4"/>
  <c r="I29" i="4"/>
  <c r="H29" i="4"/>
  <c r="G29" i="4"/>
  <c r="F29" i="4"/>
  <c r="E29" i="4"/>
  <c r="P28" i="4"/>
  <c r="O28" i="4"/>
  <c r="N28" i="4"/>
  <c r="M28" i="4"/>
  <c r="L28" i="4"/>
  <c r="K28" i="4"/>
  <c r="J28" i="4"/>
  <c r="I28" i="4"/>
  <c r="H28" i="4"/>
  <c r="G28" i="4"/>
  <c r="F28" i="4"/>
  <c r="E28" i="4"/>
  <c r="P27" i="4"/>
  <c r="O27" i="4"/>
  <c r="N27" i="4"/>
  <c r="M27" i="4"/>
  <c r="L27" i="4"/>
  <c r="K27" i="4"/>
  <c r="J27" i="4"/>
  <c r="I27" i="4"/>
  <c r="H27" i="4"/>
  <c r="G27" i="4"/>
  <c r="F27" i="4"/>
  <c r="E27" i="4"/>
  <c r="P26" i="4"/>
  <c r="O26" i="4"/>
  <c r="N26" i="4"/>
  <c r="M26" i="4"/>
  <c r="L26" i="4"/>
  <c r="K26" i="4"/>
  <c r="J26" i="4"/>
  <c r="I26" i="4"/>
  <c r="H26" i="4"/>
  <c r="G26" i="4"/>
  <c r="F26" i="4"/>
  <c r="E26" i="4"/>
  <c r="P25" i="4"/>
  <c r="O25" i="4"/>
  <c r="N25" i="4"/>
  <c r="M25" i="4"/>
  <c r="L25" i="4"/>
  <c r="K25" i="4"/>
  <c r="J25" i="4"/>
  <c r="I25" i="4"/>
  <c r="H25" i="4"/>
  <c r="G25" i="4"/>
  <c r="F25" i="4"/>
  <c r="E25" i="4"/>
  <c r="P24" i="4"/>
  <c r="O24" i="4"/>
  <c r="N24" i="4"/>
  <c r="M24" i="4"/>
  <c r="L24" i="4"/>
  <c r="K24" i="4"/>
  <c r="J24" i="4"/>
  <c r="I24" i="4"/>
  <c r="H24" i="4"/>
  <c r="G24" i="4"/>
  <c r="F24" i="4"/>
  <c r="E24" i="4"/>
  <c r="P23" i="4"/>
  <c r="O23" i="4"/>
  <c r="N23" i="4"/>
  <c r="M23" i="4"/>
  <c r="L23" i="4"/>
  <c r="K23" i="4"/>
  <c r="J23" i="4"/>
  <c r="I23" i="4"/>
  <c r="H23" i="4"/>
  <c r="G23" i="4"/>
  <c r="F23" i="4"/>
  <c r="E23" i="4"/>
  <c r="P22" i="4"/>
  <c r="O22" i="4"/>
  <c r="N22" i="4"/>
  <c r="M22" i="4"/>
  <c r="L22" i="4"/>
  <c r="K22" i="4"/>
  <c r="J22" i="4"/>
  <c r="I22" i="4"/>
  <c r="H22" i="4"/>
  <c r="G22" i="4"/>
  <c r="F22" i="4"/>
  <c r="E22" i="4"/>
  <c r="P21" i="4"/>
  <c r="O21" i="4"/>
  <c r="N21" i="4"/>
  <c r="M21" i="4"/>
  <c r="L21" i="4"/>
  <c r="K21" i="4"/>
  <c r="J21" i="4"/>
  <c r="I21" i="4"/>
  <c r="H21" i="4"/>
  <c r="G21" i="4"/>
  <c r="F21" i="4"/>
  <c r="E21" i="4"/>
  <c r="P20" i="4"/>
  <c r="O20" i="4"/>
  <c r="N20" i="4"/>
  <c r="M20" i="4"/>
  <c r="L20" i="4"/>
  <c r="K20" i="4"/>
  <c r="J20" i="4"/>
  <c r="I20" i="4"/>
  <c r="H20" i="4"/>
  <c r="G20" i="4"/>
  <c r="F20" i="4"/>
  <c r="E20" i="4"/>
  <c r="P19" i="4"/>
  <c r="O19" i="4"/>
  <c r="N19" i="4"/>
  <c r="M19" i="4"/>
  <c r="L19" i="4"/>
  <c r="K19" i="4"/>
  <c r="J19" i="4"/>
  <c r="I19" i="4"/>
  <c r="H19" i="4"/>
  <c r="G19" i="4"/>
  <c r="F19" i="4"/>
  <c r="E19" i="4"/>
  <c r="P18" i="4"/>
  <c r="O18" i="4"/>
  <c r="N18" i="4"/>
  <c r="M18" i="4"/>
  <c r="L18" i="4"/>
  <c r="K18" i="4"/>
  <c r="J18" i="4"/>
  <c r="I18" i="4"/>
  <c r="H18" i="4"/>
  <c r="G18" i="4"/>
  <c r="F18" i="4"/>
  <c r="E18" i="4"/>
  <c r="P17" i="4"/>
  <c r="O17" i="4"/>
  <c r="N17" i="4"/>
  <c r="M17" i="4"/>
  <c r="L17" i="4"/>
  <c r="K17" i="4"/>
  <c r="J17" i="4"/>
  <c r="I17" i="4"/>
  <c r="H17" i="4"/>
  <c r="G17" i="4"/>
  <c r="F17" i="4"/>
  <c r="E17" i="4"/>
  <c r="P16" i="4"/>
  <c r="O16" i="4"/>
  <c r="N16" i="4"/>
  <c r="M16" i="4"/>
  <c r="L16" i="4"/>
  <c r="K16" i="4"/>
  <c r="J16" i="4"/>
  <c r="I16" i="4"/>
  <c r="H16" i="4"/>
  <c r="G16" i="4"/>
  <c r="F16" i="4"/>
  <c r="E16" i="4"/>
  <c r="P15" i="4"/>
  <c r="O15" i="4"/>
  <c r="N15" i="4"/>
  <c r="M15" i="4"/>
  <c r="L15" i="4"/>
  <c r="K15" i="4"/>
  <c r="J15" i="4"/>
  <c r="I15" i="4"/>
  <c r="H15" i="4"/>
  <c r="G15" i="4"/>
  <c r="F15" i="4"/>
  <c r="E15" i="4"/>
  <c r="P14" i="4"/>
  <c r="O14" i="4"/>
  <c r="N14" i="4"/>
  <c r="M14" i="4"/>
  <c r="L14" i="4"/>
  <c r="K14" i="4"/>
  <c r="J14" i="4"/>
  <c r="I14" i="4"/>
  <c r="H14" i="4"/>
  <c r="G14" i="4"/>
  <c r="F14" i="4"/>
  <c r="E14" i="4"/>
  <c r="P13" i="4"/>
  <c r="O13" i="4"/>
  <c r="N13" i="4"/>
  <c r="M13" i="4"/>
  <c r="L13" i="4"/>
  <c r="K13" i="4"/>
  <c r="J13" i="4"/>
  <c r="I13" i="4"/>
  <c r="H13" i="4"/>
  <c r="G13" i="4"/>
  <c r="F13" i="4"/>
  <c r="E13" i="4"/>
  <c r="P12" i="4"/>
  <c r="O12" i="4"/>
  <c r="N12" i="4"/>
  <c r="M12" i="4"/>
  <c r="L12" i="4"/>
  <c r="K12" i="4"/>
  <c r="J12" i="4"/>
  <c r="I12" i="4"/>
  <c r="H12" i="4"/>
  <c r="G12" i="4"/>
  <c r="F12" i="4"/>
  <c r="E12" i="4"/>
  <c r="P11" i="4"/>
  <c r="O11" i="4"/>
  <c r="N11" i="4"/>
  <c r="M11" i="4"/>
  <c r="L11" i="4"/>
  <c r="K11" i="4"/>
  <c r="J11" i="4"/>
  <c r="I11" i="4"/>
  <c r="H11" i="4"/>
  <c r="G11" i="4"/>
  <c r="F11" i="4"/>
  <c r="E11" i="4"/>
  <c r="P10" i="4"/>
  <c r="O10" i="4"/>
  <c r="N10" i="4"/>
  <c r="M10" i="4"/>
  <c r="L10" i="4"/>
  <c r="K10" i="4"/>
  <c r="J10" i="4"/>
  <c r="I10" i="4"/>
  <c r="H10" i="4"/>
  <c r="G10" i="4"/>
  <c r="F10" i="4"/>
  <c r="E10" i="4"/>
  <c r="P9" i="4"/>
  <c r="O9" i="4"/>
  <c r="N9" i="4"/>
  <c r="M9" i="4"/>
  <c r="L9" i="4"/>
  <c r="K9" i="4"/>
  <c r="J9" i="4"/>
  <c r="I9" i="4"/>
  <c r="H9" i="4"/>
  <c r="G9" i="4"/>
  <c r="F9" i="4"/>
  <c r="E9" i="4"/>
  <c r="P8" i="4"/>
  <c r="O8" i="4"/>
  <c r="N8" i="4"/>
  <c r="M8" i="4"/>
  <c r="L8" i="4"/>
  <c r="K8" i="4"/>
  <c r="J8" i="4"/>
  <c r="I8" i="4"/>
  <c r="H8" i="4"/>
  <c r="G8" i="4"/>
  <c r="F8" i="4"/>
  <c r="E8" i="4"/>
  <c r="P7" i="4"/>
  <c r="O7" i="4"/>
  <c r="N7" i="4"/>
  <c r="M7" i="4"/>
  <c r="L7" i="4"/>
  <c r="K7" i="4"/>
  <c r="J7" i="4"/>
  <c r="I7" i="4"/>
  <c r="H7" i="4"/>
  <c r="G7" i="4"/>
  <c r="F7" i="4"/>
  <c r="E7" i="4"/>
  <c r="P6" i="4"/>
  <c r="O6" i="4"/>
  <c r="N6" i="4"/>
  <c r="M6" i="4"/>
  <c r="L6" i="4"/>
  <c r="K6" i="4"/>
  <c r="J6" i="4"/>
  <c r="I6" i="4"/>
  <c r="H6" i="4"/>
  <c r="G6" i="4"/>
  <c r="F6" i="4"/>
  <c r="E6" i="4"/>
  <c r="P5" i="4"/>
  <c r="O5" i="4"/>
  <c r="N5" i="4"/>
  <c r="M5" i="4"/>
  <c r="L5" i="4"/>
  <c r="K5" i="4"/>
  <c r="J5" i="4"/>
  <c r="I5" i="4"/>
  <c r="H5" i="4"/>
  <c r="G5" i="4"/>
  <c r="F5" i="4"/>
  <c r="E5" i="4"/>
  <c r="Y4" i="4"/>
  <c r="P4" i="4"/>
  <c r="O4" i="4"/>
  <c r="O33" i="4" s="1"/>
  <c r="N4" i="4"/>
  <c r="M4" i="4"/>
  <c r="L4" i="4"/>
  <c r="K4" i="4"/>
  <c r="K33" i="4" s="1"/>
  <c r="J4" i="4"/>
  <c r="I4" i="4"/>
  <c r="H4" i="4"/>
  <c r="G4" i="4"/>
  <c r="G33" i="4" s="1"/>
  <c r="F4" i="4"/>
  <c r="E4" i="4"/>
  <c r="P32" i="1"/>
  <c r="O32" i="1"/>
  <c r="N32" i="1"/>
  <c r="P31" i="1"/>
  <c r="O31" i="1"/>
  <c r="N31" i="1"/>
  <c r="P30" i="1"/>
  <c r="O30" i="1"/>
  <c r="N30" i="1"/>
  <c r="P29" i="1"/>
  <c r="O29" i="1"/>
  <c r="N29" i="1"/>
  <c r="P28" i="1"/>
  <c r="O28" i="1"/>
  <c r="N28" i="1"/>
  <c r="P27" i="1"/>
  <c r="O27" i="1"/>
  <c r="N27" i="1"/>
  <c r="P26" i="1"/>
  <c r="O26" i="1"/>
  <c r="N26" i="1"/>
  <c r="P25" i="1"/>
  <c r="O25" i="1"/>
  <c r="N25" i="1"/>
  <c r="P24" i="1"/>
  <c r="O24" i="1"/>
  <c r="N24" i="1"/>
  <c r="P23" i="1"/>
  <c r="O23" i="1"/>
  <c r="N23" i="1"/>
  <c r="P22" i="1"/>
  <c r="O22" i="1"/>
  <c r="N22" i="1"/>
  <c r="P21" i="1"/>
  <c r="O21" i="1"/>
  <c r="N21" i="1"/>
  <c r="P20" i="1"/>
  <c r="O20" i="1"/>
  <c r="N20" i="1"/>
  <c r="P19" i="1"/>
  <c r="O19" i="1"/>
  <c r="N19" i="1"/>
  <c r="P18" i="1"/>
  <c r="O18" i="1"/>
  <c r="N18" i="1"/>
  <c r="P17" i="1"/>
  <c r="O17" i="1"/>
  <c r="N17" i="1"/>
  <c r="P16" i="1"/>
  <c r="O16" i="1"/>
  <c r="N16" i="1"/>
  <c r="P15" i="1"/>
  <c r="O15" i="1"/>
  <c r="N15" i="1"/>
  <c r="P14" i="1"/>
  <c r="O14" i="1"/>
  <c r="N14" i="1"/>
  <c r="P13" i="1"/>
  <c r="O13" i="1"/>
  <c r="N13" i="1"/>
  <c r="P12" i="1"/>
  <c r="O12" i="1"/>
  <c r="N12" i="1"/>
  <c r="P11" i="1"/>
  <c r="O11" i="1"/>
  <c r="N11" i="1"/>
  <c r="P10" i="1"/>
  <c r="O10" i="1"/>
  <c r="N10" i="1"/>
  <c r="P9" i="1"/>
  <c r="O9" i="1"/>
  <c r="N9" i="1"/>
  <c r="P8" i="1"/>
  <c r="O8" i="1"/>
  <c r="N8" i="1"/>
  <c r="P7" i="1"/>
  <c r="O7" i="1"/>
  <c r="N7" i="1"/>
  <c r="P6" i="1"/>
  <c r="O6" i="1"/>
  <c r="N6" i="1"/>
  <c r="P5" i="1"/>
  <c r="O5" i="1"/>
  <c r="N5" i="1"/>
  <c r="P4" i="1"/>
  <c r="O4" i="1"/>
  <c r="N4" i="1"/>
  <c r="M4" i="1"/>
  <c r="L4" i="1"/>
  <c r="K4" i="1"/>
  <c r="J32" i="1"/>
  <c r="I32" i="1"/>
  <c r="H32" i="1"/>
  <c r="J31" i="1"/>
  <c r="I31" i="1"/>
  <c r="H31" i="1"/>
  <c r="J30" i="1"/>
  <c r="I30" i="1"/>
  <c r="H30" i="1"/>
  <c r="J29" i="1"/>
  <c r="I29" i="1"/>
  <c r="H29" i="1"/>
  <c r="J28" i="1"/>
  <c r="I28" i="1"/>
  <c r="H28" i="1"/>
  <c r="J27" i="1"/>
  <c r="I27" i="1"/>
  <c r="H27" i="1"/>
  <c r="J26" i="1"/>
  <c r="I26" i="1"/>
  <c r="H26" i="1"/>
  <c r="J25" i="1"/>
  <c r="I25" i="1"/>
  <c r="H25" i="1"/>
  <c r="J24" i="1"/>
  <c r="I24" i="1"/>
  <c r="H24" i="1"/>
  <c r="J23" i="1"/>
  <c r="I23" i="1"/>
  <c r="H23" i="1"/>
  <c r="J22" i="1"/>
  <c r="I22" i="1"/>
  <c r="H22" i="1"/>
  <c r="J21" i="1"/>
  <c r="I21" i="1"/>
  <c r="H21" i="1"/>
  <c r="J20" i="1"/>
  <c r="I20" i="1"/>
  <c r="H20" i="1"/>
  <c r="J19" i="1"/>
  <c r="I19" i="1"/>
  <c r="H19" i="1"/>
  <c r="J18" i="1"/>
  <c r="I18" i="1"/>
  <c r="H18" i="1"/>
  <c r="J17" i="1"/>
  <c r="I17" i="1"/>
  <c r="H17" i="1"/>
  <c r="J16" i="1"/>
  <c r="I16" i="1"/>
  <c r="H16" i="1"/>
  <c r="J15" i="1"/>
  <c r="I15" i="1"/>
  <c r="H15" i="1"/>
  <c r="J14" i="1"/>
  <c r="I14" i="1"/>
  <c r="H14" i="1"/>
  <c r="J13" i="1"/>
  <c r="I13" i="1"/>
  <c r="H13" i="1"/>
  <c r="J12" i="1"/>
  <c r="I12" i="1"/>
  <c r="H12" i="1"/>
  <c r="J11" i="1"/>
  <c r="I11" i="1"/>
  <c r="H11" i="1"/>
  <c r="J10" i="1"/>
  <c r="I10" i="1"/>
  <c r="H10" i="1"/>
  <c r="J9" i="1"/>
  <c r="I9" i="1"/>
  <c r="H9" i="1"/>
  <c r="J8" i="1"/>
  <c r="I8" i="1"/>
  <c r="H8" i="1"/>
  <c r="J7" i="1"/>
  <c r="I7" i="1"/>
  <c r="I33" i="1" s="1"/>
  <c r="H7" i="1"/>
  <c r="J6" i="1"/>
  <c r="I6" i="1"/>
  <c r="H6" i="1"/>
  <c r="J5" i="1"/>
  <c r="I5" i="1"/>
  <c r="H5" i="1"/>
  <c r="J4" i="1"/>
  <c r="I4" i="1"/>
  <c r="H4" i="1"/>
  <c r="M32" i="1"/>
  <c r="L32" i="1"/>
  <c r="K32" i="1"/>
  <c r="M31" i="1"/>
  <c r="L31" i="1"/>
  <c r="K31" i="1"/>
  <c r="M30" i="1"/>
  <c r="L30" i="1"/>
  <c r="K30" i="1"/>
  <c r="M29" i="1"/>
  <c r="L29" i="1"/>
  <c r="K29" i="1"/>
  <c r="M28" i="1"/>
  <c r="L28" i="1"/>
  <c r="K28" i="1"/>
  <c r="M27" i="1"/>
  <c r="L27" i="1"/>
  <c r="K27" i="1"/>
  <c r="M26" i="1"/>
  <c r="L26" i="1"/>
  <c r="K26" i="1"/>
  <c r="M25" i="1"/>
  <c r="L25" i="1"/>
  <c r="K25" i="1"/>
  <c r="M24" i="1"/>
  <c r="L24" i="1"/>
  <c r="K24" i="1"/>
  <c r="M23" i="1"/>
  <c r="L23" i="1"/>
  <c r="K23" i="1"/>
  <c r="M22" i="1"/>
  <c r="L22" i="1"/>
  <c r="K22" i="1"/>
  <c r="M21" i="1"/>
  <c r="L21" i="1"/>
  <c r="K21" i="1"/>
  <c r="M20" i="1"/>
  <c r="L20" i="1"/>
  <c r="K20" i="1"/>
  <c r="M19" i="1"/>
  <c r="L19" i="1"/>
  <c r="K19" i="1"/>
  <c r="M18" i="1"/>
  <c r="L18" i="1"/>
  <c r="K18" i="1"/>
  <c r="M17" i="1"/>
  <c r="L17" i="1"/>
  <c r="K17" i="1"/>
  <c r="M16" i="1"/>
  <c r="L16" i="1"/>
  <c r="K16" i="1"/>
  <c r="M15" i="1"/>
  <c r="L15" i="1"/>
  <c r="K15" i="1"/>
  <c r="M14" i="1"/>
  <c r="L14" i="1"/>
  <c r="K14" i="1"/>
  <c r="M13" i="1"/>
  <c r="L13" i="1"/>
  <c r="K13" i="1"/>
  <c r="M12" i="1"/>
  <c r="L12" i="1"/>
  <c r="K12" i="1"/>
  <c r="M11" i="1"/>
  <c r="L11" i="1"/>
  <c r="K11" i="1"/>
  <c r="M10" i="1"/>
  <c r="L10" i="1"/>
  <c r="K10" i="1"/>
  <c r="M9" i="1"/>
  <c r="L9" i="1"/>
  <c r="K9" i="1"/>
  <c r="M8" i="1"/>
  <c r="L8" i="1"/>
  <c r="K8" i="1"/>
  <c r="M7" i="1"/>
  <c r="L7" i="1"/>
  <c r="K7" i="1"/>
  <c r="M6" i="1"/>
  <c r="L6" i="1"/>
  <c r="K6" i="1"/>
  <c r="M5" i="1"/>
  <c r="L5" i="1"/>
  <c r="K5" i="1"/>
  <c r="G32" i="1"/>
  <c r="F32" i="1"/>
  <c r="G31" i="1"/>
  <c r="F31" i="1"/>
  <c r="G30" i="1"/>
  <c r="F30" i="1"/>
  <c r="G29" i="1"/>
  <c r="F29" i="1"/>
  <c r="G28" i="1"/>
  <c r="F28" i="1"/>
  <c r="G27" i="1"/>
  <c r="F27" i="1"/>
  <c r="G26" i="1"/>
  <c r="R26" i="1" s="1"/>
  <c r="F26" i="1"/>
  <c r="G25" i="1"/>
  <c r="F25" i="1"/>
  <c r="G24" i="1"/>
  <c r="F24" i="1"/>
  <c r="G23" i="1"/>
  <c r="F23" i="1"/>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 r="G4" i="1"/>
  <c r="F4" i="1"/>
  <c r="D33" i="1"/>
  <c r="C33" i="1"/>
  <c r="E6" i="1"/>
  <c r="V4" i="1"/>
  <c r="B33" i="1"/>
  <c r="E32" i="1"/>
  <c r="E31" i="1"/>
  <c r="E30" i="1"/>
  <c r="E29" i="1"/>
  <c r="E28" i="1"/>
  <c r="E27" i="1"/>
  <c r="E26" i="1"/>
  <c r="E25" i="1"/>
  <c r="R25" i="1" s="1"/>
  <c r="E24" i="1"/>
  <c r="E23" i="1"/>
  <c r="E22" i="1"/>
  <c r="E21" i="1"/>
  <c r="E20" i="1"/>
  <c r="E19" i="1"/>
  <c r="E18" i="1"/>
  <c r="E17" i="1"/>
  <c r="E16" i="1"/>
  <c r="E15" i="1"/>
  <c r="E14" i="1"/>
  <c r="E13" i="1"/>
  <c r="R13" i="1" s="1"/>
  <c r="E12" i="1"/>
  <c r="E11" i="1"/>
  <c r="E10" i="1"/>
  <c r="E9" i="1"/>
  <c r="R9" i="1" s="1"/>
  <c r="E8" i="1"/>
  <c r="E7" i="1"/>
  <c r="E5" i="1"/>
  <c r="E4" i="1"/>
  <c r="Q26" i="1" l="1"/>
  <c r="S26" i="1"/>
  <c r="Q13" i="1"/>
  <c r="S13" i="1"/>
  <c r="R32" i="1"/>
  <c r="R4" i="1"/>
  <c r="S4" i="1" s="1"/>
  <c r="Q9" i="1"/>
  <c r="S9" i="1"/>
  <c r="Q25" i="1"/>
  <c r="S25" i="1"/>
  <c r="O33" i="1"/>
  <c r="R7" i="1"/>
  <c r="R11" i="1"/>
  <c r="R15" i="1"/>
  <c r="R23" i="1"/>
  <c r="R30" i="1"/>
  <c r="M33" i="1"/>
  <c r="E33" i="4"/>
  <c r="I33" i="4"/>
  <c r="M33" i="4"/>
  <c r="R5" i="4"/>
  <c r="R6" i="4"/>
  <c r="R7" i="4"/>
  <c r="Q7" i="4" s="1"/>
  <c r="R8" i="4"/>
  <c r="Q8" i="4" s="1"/>
  <c r="R9" i="4"/>
  <c r="R10" i="4"/>
  <c r="R11" i="4"/>
  <c r="Q11" i="4" s="1"/>
  <c r="R12" i="4"/>
  <c r="Q12" i="4" s="1"/>
  <c r="R13" i="4"/>
  <c r="R14" i="4"/>
  <c r="R15" i="4"/>
  <c r="Q15" i="4" s="1"/>
  <c r="R16" i="4"/>
  <c r="Q16" i="4" s="1"/>
  <c r="R17" i="4"/>
  <c r="R18" i="4"/>
  <c r="R19" i="4"/>
  <c r="Q19" i="4" s="1"/>
  <c r="R20" i="4"/>
  <c r="Q20" i="4" s="1"/>
  <c r="R21" i="4"/>
  <c r="R22" i="4"/>
  <c r="R23" i="4"/>
  <c r="Q23" i="4" s="1"/>
  <c r="R24" i="4"/>
  <c r="Q24" i="4" s="1"/>
  <c r="R25" i="4"/>
  <c r="R26" i="4"/>
  <c r="R27" i="4"/>
  <c r="Q27" i="4" s="1"/>
  <c r="R28" i="4"/>
  <c r="Q28" i="4" s="1"/>
  <c r="R29" i="4"/>
  <c r="R30" i="4"/>
  <c r="R31" i="4"/>
  <c r="Q31" i="4" s="1"/>
  <c r="R32" i="4"/>
  <c r="Q32" i="4" s="1"/>
  <c r="E28" i="3"/>
  <c r="R18" i="1"/>
  <c r="N33" i="1"/>
  <c r="P33" i="1"/>
  <c r="F33" i="4"/>
  <c r="H33" i="4"/>
  <c r="J33" i="4"/>
  <c r="L33" i="4"/>
  <c r="N33" i="4"/>
  <c r="P33" i="4"/>
  <c r="R17" i="1"/>
  <c r="R24" i="1"/>
  <c r="H33" i="1"/>
  <c r="J33" i="1"/>
  <c r="Q5" i="4"/>
  <c r="Q6" i="4"/>
  <c r="Q9" i="4"/>
  <c r="Q10" i="4"/>
  <c r="Q13" i="4"/>
  <c r="Q14" i="4"/>
  <c r="Q17" i="4"/>
  <c r="Q18" i="4"/>
  <c r="Q21" i="4"/>
  <c r="Q22" i="4"/>
  <c r="Q25" i="4"/>
  <c r="Q26" i="4"/>
  <c r="Q29" i="4"/>
  <c r="Q30" i="4"/>
  <c r="R4" i="4"/>
  <c r="Q4" i="1"/>
  <c r="L33" i="1"/>
  <c r="K33" i="1"/>
  <c r="R5" i="1"/>
  <c r="R12" i="1"/>
  <c r="R14" i="1"/>
  <c r="R16" i="1"/>
  <c r="R19" i="1"/>
  <c r="R29" i="1"/>
  <c r="R6" i="1"/>
  <c r="R31" i="1"/>
  <c r="R27" i="1"/>
  <c r="R21" i="1"/>
  <c r="R28" i="1"/>
  <c r="R20" i="1"/>
  <c r="R8" i="1"/>
  <c r="R22" i="1"/>
  <c r="F33" i="1"/>
  <c r="E33" i="1"/>
  <c r="G33" i="1"/>
  <c r="R10" i="1"/>
  <c r="S10" i="1" s="1"/>
  <c r="Q21" i="1" l="1"/>
  <c r="S21" i="1"/>
  <c r="Q12" i="1"/>
  <c r="S12" i="1"/>
  <c r="Q30" i="1"/>
  <c r="S30" i="1"/>
  <c r="Q7" i="1"/>
  <c r="S7" i="1"/>
  <c r="Q8" i="1"/>
  <c r="S8" i="1"/>
  <c r="Q27" i="1"/>
  <c r="S27" i="1"/>
  <c r="Q19" i="1"/>
  <c r="S19" i="1"/>
  <c r="Q5" i="1"/>
  <c r="S5" i="1"/>
  <c r="S33" i="1" s="1"/>
  <c r="Q17" i="1"/>
  <c r="S17" i="1"/>
  <c r="Q23" i="1"/>
  <c r="S23" i="1"/>
  <c r="Q20" i="1"/>
  <c r="S20" i="1"/>
  <c r="Q31" i="1"/>
  <c r="S31" i="1"/>
  <c r="Q16" i="1"/>
  <c r="S16" i="1"/>
  <c r="Q18" i="1"/>
  <c r="S18" i="1"/>
  <c r="Q15" i="1"/>
  <c r="S15" i="1"/>
  <c r="Q22" i="1"/>
  <c r="S22" i="1"/>
  <c r="Q29" i="1"/>
  <c r="S29" i="1"/>
  <c r="Q24" i="1"/>
  <c r="S24" i="1"/>
  <c r="Q28" i="1"/>
  <c r="S28" i="1"/>
  <c r="Q6" i="1"/>
  <c r="S6" i="1"/>
  <c r="Q14" i="1"/>
  <c r="S14" i="1"/>
  <c r="Q11" i="1"/>
  <c r="S11" i="1"/>
  <c r="Q32" i="1"/>
  <c r="S32" i="1"/>
  <c r="Q4" i="4"/>
  <c r="R33" i="4"/>
  <c r="Q33" i="4" s="1"/>
  <c r="R33" i="1"/>
  <c r="Q33" i="1" s="1"/>
  <c r="Q10" i="1"/>
</calcChain>
</file>

<file path=xl/sharedStrings.xml><?xml version="1.0" encoding="utf-8"?>
<sst xmlns="http://schemas.openxmlformats.org/spreadsheetml/2006/main" count="216" uniqueCount="142">
  <si>
    <t>Requirements Gathering, Review and Rework</t>
  </si>
  <si>
    <t xml:space="preserve">Functionality </t>
  </si>
  <si>
    <t>Number of resources</t>
  </si>
  <si>
    <t xml:space="preserve">No of hours planned </t>
  </si>
  <si>
    <t>Total person hours</t>
  </si>
  <si>
    <t>Estimated # Requirements</t>
  </si>
  <si>
    <t>Totals</t>
  </si>
  <si>
    <t>3 months</t>
  </si>
  <si>
    <t>Estimated Time / Requirement</t>
  </si>
  <si>
    <t>Optimistic (2)</t>
  </si>
  <si>
    <t>Average (4)</t>
  </si>
  <si>
    <t>Pessimistic (6)</t>
  </si>
  <si>
    <t>Optimistic (L)</t>
  </si>
  <si>
    <t>Average (M)</t>
  </si>
  <si>
    <t>Pessimistic (H)</t>
  </si>
  <si>
    <t>No. of hours planned (Optimistic)</t>
  </si>
  <si>
    <t>No. of hours planned (Average)</t>
  </si>
  <si>
    <t>No. of hours planned (Pessimistic)</t>
  </si>
  <si>
    <t>Instructions:</t>
  </si>
  <si>
    <t>Pad any financial functions by adding 20 requirements for the audit functionality</t>
  </si>
  <si>
    <t>low</t>
  </si>
  <si>
    <t>high</t>
  </si>
  <si>
    <t>medium</t>
  </si>
  <si>
    <t>simple</t>
  </si>
  <si>
    <t>moderate</t>
  </si>
  <si>
    <t>complex</t>
  </si>
  <si>
    <t>critical</t>
  </si>
  <si>
    <t># Requirements</t>
  </si>
  <si>
    <t>Add this number to the # of estimated requirements in the above matrix to get your total.</t>
  </si>
  <si>
    <t>Functional Complexity Matrix</t>
  </si>
  <si>
    <t>Business Criticality</t>
  </si>
  <si>
    <t># Integration Points</t>
  </si>
  <si>
    <t># Users</t>
  </si>
  <si>
    <t># Processes</t>
  </si>
  <si>
    <t># Financial Calculations</t>
  </si>
  <si>
    <t># Calculations</t>
  </si>
  <si>
    <t>Complexity Analysis</t>
  </si>
  <si>
    <t>Low</t>
  </si>
  <si>
    <t>Moderate</t>
  </si>
  <si>
    <t>High</t>
  </si>
  <si>
    <t>L-M</t>
  </si>
  <si>
    <t>M-H</t>
  </si>
  <si>
    <t xml:space="preserve">Valid Codes </t>
  </si>
  <si>
    <t xml:space="preserve">Criteria </t>
  </si>
  <si>
    <t xml:space="preserve">1 – MANDATED </t>
  </si>
  <si>
    <t xml:space="preserve">2 – CRITICAL </t>
  </si>
  <si>
    <t xml:space="preserve">3 – IMPORTANT </t>
  </si>
  <si>
    <t xml:space="preserve">4 - USEFUL </t>
  </si>
  <si>
    <t xml:space="preserve">No significant customer or functional impact if not implemented </t>
  </si>
  <si>
    <t>No impact but will increase customer perception of value if implemented</t>
  </si>
  <si>
    <t>Will result in regulatory non-compliance and potential legal or financial penalties if not implemented</t>
  </si>
  <si>
    <t>Product will not meet customer needs if not implemented</t>
  </si>
  <si>
    <t>May adversely affect customer or user satisfaction if not implemented</t>
  </si>
  <si>
    <t>50+</t>
  </si>
  <si>
    <t>6-19</t>
  </si>
  <si>
    <t>20-30</t>
  </si>
  <si>
    <t>Security</t>
  </si>
  <si>
    <t>Safety</t>
  </si>
  <si>
    <t>Audit</t>
  </si>
  <si>
    <t>1000+</t>
  </si>
  <si>
    <t>300-500</t>
  </si>
  <si>
    <t>31-49</t>
  </si>
  <si>
    <t>501-999</t>
  </si>
  <si>
    <t>1-150</t>
  </si>
  <si>
    <t>151-299</t>
  </si>
  <si>
    <t># Transactions</t>
  </si>
  <si>
    <t>500+</t>
  </si>
  <si>
    <t>200-300</t>
  </si>
  <si>
    <t>301-499</t>
  </si>
  <si>
    <t>51-199</t>
  </si>
  <si>
    <t>1-50</t>
  </si>
  <si>
    <t>1m</t>
  </si>
  <si>
    <t>500k-999k</t>
  </si>
  <si>
    <t>50m+</t>
  </si>
  <si>
    <t>1m-50m</t>
  </si>
  <si>
    <t>Audit Complexity</t>
  </si>
  <si>
    <t>Mandatory external audits and traceability required for regulatory purposes.</t>
  </si>
  <si>
    <t xml:space="preserve">1 – EXTERNAL </t>
  </si>
  <si>
    <t>Simple calculation and outputs validation to verify and control process and reduce errors</t>
  </si>
  <si>
    <t>5 - SYSTEM</t>
  </si>
  <si>
    <t>5 - WISH</t>
  </si>
  <si>
    <t xml:space="preserve">3 – INTERNAL CONTROLS </t>
  </si>
  <si>
    <t>4 - REPORTS</t>
  </si>
  <si>
    <t>Validates calculations and outputs and generates analytics using the outputs</t>
  </si>
  <si>
    <t>Validates calculations and outputs and generates management reports</t>
  </si>
  <si>
    <t>2 – ANALYTICS</t>
  </si>
  <si>
    <t>Validates calculations and outputs, generates reports and controls the process</t>
  </si>
  <si>
    <t>Complexity Rating</t>
  </si>
  <si>
    <t>Response Analysis</t>
  </si>
  <si>
    <t>Row Instructions:</t>
  </si>
  <si>
    <t>Integrated App Types</t>
  </si>
  <si>
    <t>Transaction Types</t>
  </si>
  <si>
    <t>Word Processing</t>
  </si>
  <si>
    <t>Performance</t>
  </si>
  <si>
    <t>Reporting</t>
  </si>
  <si>
    <t>Auditing</t>
  </si>
  <si>
    <t>Financial</t>
  </si>
  <si>
    <t>Processing</t>
  </si>
  <si>
    <t>Exchanging Data</t>
  </si>
  <si>
    <t>Transferring Data</t>
  </si>
  <si>
    <t>Weighted Complexity Score</t>
  </si>
  <si>
    <t>Max Weighted Item Score</t>
  </si>
  <si>
    <t>Final Weighted Complexity Score</t>
  </si>
  <si>
    <t>criticality padding</t>
  </si>
  <si>
    <t>Complex</t>
  </si>
  <si>
    <t>Simple</t>
  </si>
  <si>
    <t>&lt;5</t>
  </si>
  <si>
    <t>49-69</t>
  </si>
  <si>
    <t>6-16</t>
  </si>
  <si>
    <t>17-27</t>
  </si>
  <si>
    <t>28-48</t>
  </si>
  <si>
    <t>70-90</t>
  </si>
  <si>
    <t>91-121</t>
  </si>
  <si>
    <t>122-152</t>
  </si>
  <si>
    <t>153-174</t>
  </si>
  <si>
    <t>175-205</t>
  </si>
  <si>
    <t>206-236</t>
  </si>
  <si>
    <t>&gt;207</t>
  </si>
  <si>
    <t>Select the range for the number of integration points for this step and enter the corresponding column number in the appropriate worksheet colum (blank matrix).</t>
  </si>
  <si>
    <t>Select the most appropriate criticality rating using the table above and enter the corresponding column number in the appropriate colum to the left (blank matrix).</t>
  </si>
  <si>
    <t>Select the range for the number of users of this system and enter the corresponding column number in the appropriate worksheet colum (blank matrix).</t>
  </si>
  <si>
    <t>Select the range for the number of processes to be run by this system and enter the corresponding column number in the appropriate worksheet colum (blank matrix).</t>
  </si>
  <si>
    <t>Select the range for the number of transactions for this system and enter the corresponding column number in the appropriate worksheet colum (blank matrix).</t>
  </si>
  <si>
    <t>Select the range for the number of financial calculations for this system and enter the corresponding column number in the appropriate worksheet colum (blank matrix).</t>
  </si>
  <si>
    <t>Select the range for the number of calculations for this system and enter the corresponding column number in the appropriate worksheet colum (blank matrix).</t>
  </si>
  <si>
    <t>Rate the impacts on safety from this system (will it create any safety risks if it fails?)  and enter the corresponding column number in the appropriate worksheet colum (blank matrix).</t>
  </si>
  <si>
    <t>Rate the need for security on this system or the impacts of this system on security (will it reduce security if it fails?) and enter the corresponding column number in the appropriate worksheet colum (blank matrix).</t>
  </si>
  <si>
    <t>Rate the need for audits on this system and enter the corresponding column number in the appropriate worksheet colum (blank matrix).</t>
  </si>
  <si>
    <t>Select the best type of applications that will be integrated with this system. For Combintaions, use the highest complexity and enter the corresponding column number into your worksheet.</t>
  </si>
  <si>
    <t>List Future State Processes in this column</t>
  </si>
  <si>
    <t>Enter the primary functionality of the new system in column A on each of the Estimate and the Validate Estimate tabs.</t>
  </si>
  <si>
    <t>Estimate the complexity of each piece of functionality using the table for low, medium and high complexity in the Functional Complexity sheet following the instructions.</t>
  </si>
  <si>
    <t>For each line of functionality, estimate the number of requirements based on the Requirements Complexity table in the Functional Complexity tab. Enter the high, moderate and low estimates for the numbers of requirements in each row  and column.</t>
  </si>
  <si>
    <t>this will produce the range of time estimates based on the number of hours to complete each requirement.</t>
  </si>
  <si>
    <t>[Project Name]</t>
  </si>
  <si>
    <t>Select the Best Answer</t>
  </si>
  <si>
    <t>Complexity Factor</t>
  </si>
  <si>
    <t>None</t>
  </si>
  <si>
    <t>N/A</t>
  </si>
  <si>
    <t>1-499k</t>
  </si>
  <si>
    <t>1-5</t>
  </si>
  <si>
    <t>Advanced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</si>
</sst>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2"/>
      <color theme="1"/>
      <name val="Calibri"/>
      <family val="2"/>
    </font>
    <font>
      <b/>
      <sz val="12"/>
      <color theme="1"/>
      <name val="Calibri"/>
      <family val="2"/>
      <scheme val="minor"/>
    </font>
    <font>
      <sz val="8"/>
      <color theme="1"/>
      <name val="Calibri"/>
      <family val="2"/>
      <scheme val="minor"/>
    </font>
    <font>
      <sz val="8"/>
      <color theme="1"/>
      <name val="Calibri"/>
      <family val="2"/>
    </font>
    <font>
      <b/>
      <sz val="11"/>
      <color theme="1"/>
      <name val="Calibri"/>
      <family val="2"/>
      <scheme val="minor"/>
    </font>
    <font>
      <sz val="8"/>
      <color rgb="FF000000"/>
      <name val="Arial"/>
      <family val="2"/>
    </font>
    <font>
      <b/>
      <sz val="8"/>
      <color rgb="FF000000"/>
      <name val="Arial"/>
      <family val="2"/>
    </font>
    <font>
      <b/>
      <sz val="8"/>
      <name val="Arial"/>
      <family val="2"/>
    </font>
    <font>
      <sz val="8"/>
      <name val="Arial"/>
      <family val="2"/>
    </font>
    <font>
      <b/>
      <sz val="8"/>
      <color theme="1"/>
      <name val="Arial"/>
      <family val="2"/>
    </font>
    <font>
      <sz val="11"/>
      <color theme="1"/>
      <name val="Calibri"/>
      <family val="2"/>
      <scheme val="minor"/>
    </font>
    <font>
      <b/>
      <sz val="18"/>
      <color theme="1"/>
      <name val="Calibri"/>
      <family val="2"/>
      <scheme val="minor"/>
    </font>
    <font>
      <i/>
      <sz val="11"/>
      <color theme="1"/>
      <name val="Calibri"/>
      <family val="2"/>
      <scheme val="minor"/>
    </font>
    <font>
      <b/>
      <i/>
      <sz val="11"/>
      <color theme="1"/>
      <name val="Calibri"/>
      <family val="2"/>
      <scheme val="minor"/>
    </font>
    <font>
      <b/>
      <sz val="12"/>
      <color rgb="FFFF0000"/>
      <name val="Calibri"/>
      <family val="2"/>
      <scheme val="minor"/>
    </font>
    <font>
      <b/>
      <sz val="8"/>
      <color rgb="FFFF0000"/>
      <name val="Calibri"/>
      <family val="2"/>
      <scheme val="minor"/>
    </font>
    <font>
      <sz val="8"/>
      <color rgb="FFFF0000"/>
      <name val="Calibri"/>
      <family val="2"/>
      <scheme val="minor"/>
    </font>
    <font>
      <b/>
      <sz val="11"/>
      <color rgb="FFFF0000"/>
      <name val="Calibri"/>
      <family val="2"/>
      <scheme val="minor"/>
    </font>
  </fonts>
  <fills count="14">
    <fill>
      <patternFill patternType="none"/>
    </fill>
    <fill>
      <patternFill patternType="gray125"/>
    </fill>
    <fill>
      <patternFill patternType="solid">
        <fgColor rgb="FFC00000"/>
        <bgColor indexed="64"/>
      </patternFill>
    </fill>
    <fill>
      <patternFill patternType="solid">
        <fgColor theme="9" tint="-0.249977111117893"/>
        <bgColor indexed="64"/>
      </patternFill>
    </fill>
    <fill>
      <patternFill patternType="solid">
        <fgColor rgb="FFCC3300"/>
        <bgColor indexed="64"/>
      </patternFill>
    </fill>
    <fill>
      <patternFill patternType="solid">
        <fgColor rgb="FFFFFF00"/>
        <bgColor indexed="64"/>
      </patternFill>
    </fill>
    <fill>
      <patternFill patternType="solid">
        <fgColor rgb="FFFFC000"/>
        <bgColor indexed="64"/>
      </patternFill>
    </fill>
    <fill>
      <patternFill patternType="solid">
        <fgColor rgb="FF00CC99"/>
        <bgColor indexed="64"/>
      </patternFill>
    </fill>
    <fill>
      <patternFill patternType="solid">
        <fgColor rgb="FFCBECDE"/>
        <bgColor indexed="64"/>
      </patternFill>
    </fill>
    <fill>
      <patternFill patternType="solid">
        <fgColor rgb="FFE7F6E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79998168889431442"/>
        <bgColor indexed="64"/>
      </patternFill>
    </fill>
  </fills>
  <borders count="26">
    <border>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11" fillId="0" borderId="0" applyFont="0" applyFill="0" applyBorder="0" applyAlignment="0" applyProtection="0"/>
  </cellStyleXfs>
  <cellXfs count="111">
    <xf numFmtId="0" fontId="0" fillId="0" borderId="0" xfId="0"/>
    <xf numFmtId="0" fontId="3" fillId="0" borderId="6" xfId="0" applyFont="1" applyBorder="1" applyAlignment="1">
      <alignment wrapText="1"/>
    </xf>
    <xf numFmtId="0" fontId="3" fillId="0" borderId="7" xfId="0" applyFont="1" applyBorder="1" applyAlignment="1">
      <alignment wrapText="1"/>
    </xf>
    <xf numFmtId="0" fontId="3" fillId="0" borderId="6" xfId="0" applyFont="1" applyBorder="1"/>
    <xf numFmtId="0" fontId="0" fillId="0" borderId="0" xfId="0" applyAlignment="1">
      <alignment horizontal="center"/>
    </xf>
    <xf numFmtId="0" fontId="3" fillId="0" borderId="5" xfId="0" applyFont="1" applyBorder="1" applyAlignment="1">
      <alignment horizontal="center" wrapText="1"/>
    </xf>
    <xf numFmtId="0" fontId="3" fillId="0" borderId="5" xfId="0" applyFont="1" applyBorder="1" applyAlignment="1">
      <alignment horizontal="center"/>
    </xf>
    <xf numFmtId="0" fontId="1" fillId="0" borderId="3" xfId="0" applyFont="1" applyBorder="1" applyAlignment="1">
      <alignment wrapText="1"/>
    </xf>
    <xf numFmtId="0" fontId="2" fillId="0" borderId="7" xfId="0" applyFont="1" applyBorder="1" applyAlignment="1">
      <alignment horizontal="left" vertical="top"/>
    </xf>
    <xf numFmtId="0" fontId="4" fillId="0" borderId="7" xfId="0" applyFont="1" applyBorder="1" applyAlignment="1">
      <alignment horizontal="left" wrapText="1"/>
    </xf>
    <xf numFmtId="0" fontId="4" fillId="0" borderId="7" xfId="0" applyFont="1" applyBorder="1" applyAlignment="1">
      <alignment wrapText="1"/>
    </xf>
    <xf numFmtId="0" fontId="3" fillId="0" borderId="10" xfId="0" applyFont="1" applyBorder="1" applyAlignment="1">
      <alignment wrapText="1"/>
    </xf>
    <xf numFmtId="0" fontId="2" fillId="0" borderId="6" xfId="0" applyFont="1" applyBorder="1" applyAlignment="1">
      <alignment horizontal="center" vertical="top" wrapText="1"/>
    </xf>
    <xf numFmtId="0" fontId="3" fillId="0" borderId="6" xfId="0" applyFont="1" applyBorder="1" applyAlignment="1">
      <alignment horizontal="center" wrapText="1"/>
    </xf>
    <xf numFmtId="0" fontId="4" fillId="0" borderId="6" xfId="0" applyFont="1" applyBorder="1" applyAlignment="1">
      <alignment horizontal="center" wrapText="1"/>
    </xf>
    <xf numFmtId="0" fontId="0" fillId="0" borderId="6" xfId="0" applyBorder="1" applyAlignment="1">
      <alignment horizontal="center"/>
    </xf>
    <xf numFmtId="0" fontId="3" fillId="0" borderId="6" xfId="0" applyFont="1" applyFill="1" applyBorder="1" applyAlignment="1">
      <alignment horizontal="center"/>
    </xf>
    <xf numFmtId="0" fontId="0" fillId="0" borderId="6" xfId="0" applyBorder="1"/>
    <xf numFmtId="0" fontId="0" fillId="0" borderId="11" xfId="0" applyBorder="1" applyAlignment="1">
      <alignment horizontal="center"/>
    </xf>
    <xf numFmtId="0" fontId="2" fillId="0" borderId="13" xfId="0" applyFont="1" applyBorder="1" applyAlignment="1">
      <alignment horizontal="center" vertical="top" wrapText="1"/>
    </xf>
    <xf numFmtId="0" fontId="2" fillId="0" borderId="4" xfId="0" applyFont="1" applyBorder="1" applyAlignment="1">
      <alignment horizontal="center" vertical="top" wrapText="1"/>
    </xf>
    <xf numFmtId="0" fontId="4" fillId="0" borderId="13" xfId="0" applyFont="1" applyBorder="1" applyAlignment="1">
      <alignment horizontal="center" wrapText="1"/>
    </xf>
    <xf numFmtId="0" fontId="4" fillId="0" borderId="4" xfId="0" applyFont="1" applyBorder="1" applyAlignment="1">
      <alignment horizontal="center" wrapText="1"/>
    </xf>
    <xf numFmtId="0" fontId="3" fillId="0" borderId="13" xfId="0" applyFont="1" applyBorder="1" applyAlignment="1">
      <alignment horizontal="center" wrapText="1"/>
    </xf>
    <xf numFmtId="0" fontId="3" fillId="0" borderId="4" xfId="0" applyFont="1" applyBorder="1" applyAlignment="1">
      <alignment horizontal="center" wrapText="1"/>
    </xf>
    <xf numFmtId="0" fontId="3" fillId="0" borderId="14" xfId="0" applyFont="1" applyBorder="1" applyAlignment="1">
      <alignment horizontal="center" wrapText="1"/>
    </xf>
    <xf numFmtId="0" fontId="3" fillId="0" borderId="9" xfId="0" applyFont="1" applyBorder="1" applyAlignment="1">
      <alignment horizontal="center" wrapText="1"/>
    </xf>
    <xf numFmtId="0" fontId="3" fillId="0" borderId="8" xfId="0" applyFont="1" applyBorder="1" applyAlignment="1">
      <alignment horizontal="center" wrapText="1"/>
    </xf>
    <xf numFmtId="0" fontId="4" fillId="0" borderId="14" xfId="0" applyFont="1" applyBorder="1" applyAlignment="1">
      <alignment horizontal="center" wrapText="1"/>
    </xf>
    <xf numFmtId="0" fontId="4" fillId="0" borderId="9" xfId="0" applyFont="1" applyBorder="1" applyAlignment="1">
      <alignment horizontal="center" wrapText="1"/>
    </xf>
    <xf numFmtId="0" fontId="4" fillId="0" borderId="8" xfId="0" applyFont="1" applyBorder="1" applyAlignment="1">
      <alignment horizontal="center" wrapText="1"/>
    </xf>
    <xf numFmtId="0" fontId="0" fillId="0" borderId="6" xfId="0" applyBorder="1" applyAlignment="1">
      <alignment horizontal="center" vertical="center"/>
    </xf>
    <xf numFmtId="0" fontId="0" fillId="0" borderId="6" xfId="0" applyBorder="1" applyAlignment="1">
      <alignment horizontal="center" vertical="top"/>
    </xf>
    <xf numFmtId="0" fontId="5" fillId="5" borderId="6" xfId="0" applyFont="1" applyFill="1" applyBorder="1" applyAlignment="1">
      <alignment horizontal="center" vertical="top"/>
    </xf>
    <xf numFmtId="0" fontId="5" fillId="6" borderId="6" xfId="0" applyFont="1" applyFill="1" applyBorder="1" applyAlignment="1">
      <alignment horizontal="center" vertical="top"/>
    </xf>
    <xf numFmtId="0" fontId="5" fillId="3" borderId="6" xfId="0" applyFont="1" applyFill="1" applyBorder="1" applyAlignment="1">
      <alignment horizontal="center" vertical="top"/>
    </xf>
    <xf numFmtId="0" fontId="5" fillId="4" borderId="6" xfId="0" applyFont="1" applyFill="1" applyBorder="1" applyAlignment="1">
      <alignment horizontal="center" vertical="top"/>
    </xf>
    <xf numFmtId="0" fontId="5" fillId="2" borderId="6" xfId="0" applyFont="1" applyFill="1" applyBorder="1" applyAlignment="1">
      <alignment horizontal="center" vertical="top"/>
    </xf>
    <xf numFmtId="0" fontId="5" fillId="6" borderId="6" xfId="0" applyFont="1" applyFill="1" applyBorder="1" applyAlignment="1">
      <alignment horizontal="center"/>
    </xf>
    <xf numFmtId="0" fontId="5" fillId="5" borderId="6" xfId="0" applyFont="1" applyFill="1" applyBorder="1" applyAlignment="1">
      <alignment horizontal="center"/>
    </xf>
    <xf numFmtId="0" fontId="5" fillId="0" borderId="6" xfId="0" applyFont="1" applyBorder="1"/>
    <xf numFmtId="0" fontId="6" fillId="8" borderId="6" xfId="0" applyFont="1" applyFill="1" applyBorder="1" applyAlignment="1">
      <alignment horizontal="left" vertical="top" wrapText="1" readingOrder="1"/>
    </xf>
    <xf numFmtId="0" fontId="6" fillId="9" borderId="6" xfId="0" applyFont="1" applyFill="1" applyBorder="1" applyAlignment="1">
      <alignment horizontal="left" vertical="top" wrapText="1" readingOrder="1"/>
    </xf>
    <xf numFmtId="0" fontId="8" fillId="7" borderId="6" xfId="0" applyFont="1" applyFill="1" applyBorder="1" applyAlignment="1">
      <alignment horizontal="left" vertical="top" wrapText="1" readingOrder="1"/>
    </xf>
    <xf numFmtId="0" fontId="8" fillId="2" borderId="6" xfId="0" applyFont="1" applyFill="1" applyBorder="1" applyAlignment="1">
      <alignment horizontal="left" vertical="top" wrapText="1" readingOrder="1"/>
    </xf>
    <xf numFmtId="0" fontId="9" fillId="8" borderId="6" xfId="0" applyFont="1" applyFill="1" applyBorder="1" applyAlignment="1">
      <alignment horizontal="left" vertical="top" wrapText="1" readingOrder="1"/>
    </xf>
    <xf numFmtId="0" fontId="9" fillId="9" borderId="6" xfId="0" applyFont="1" applyFill="1" applyBorder="1" applyAlignment="1">
      <alignment horizontal="left" vertical="top" wrapText="1" readingOrder="1"/>
    </xf>
    <xf numFmtId="16" fontId="0" fillId="0" borderId="6" xfId="0" quotePrefix="1" applyNumberFormat="1" applyBorder="1" applyAlignment="1">
      <alignment horizontal="center" vertical="top"/>
    </xf>
    <xf numFmtId="0" fontId="0" fillId="0" borderId="6" xfId="0" quotePrefix="1" applyNumberFormat="1" applyBorder="1" applyAlignment="1">
      <alignment horizontal="center" vertical="top"/>
    </xf>
    <xf numFmtId="0" fontId="10" fillId="0" borderId="0" xfId="0" applyFont="1" applyBorder="1" applyAlignment="1">
      <alignment vertical="top"/>
    </xf>
    <xf numFmtId="0" fontId="6" fillId="9" borderId="0" xfId="0" applyFont="1" applyFill="1" applyBorder="1" applyAlignment="1">
      <alignment horizontal="left" vertical="top" wrapText="1" readingOrder="1"/>
    </xf>
    <xf numFmtId="0" fontId="5" fillId="10" borderId="6" xfId="0" applyFont="1" applyFill="1" applyBorder="1"/>
    <xf numFmtId="0" fontId="0" fillId="10" borderId="6" xfId="0" applyFill="1" applyBorder="1" applyAlignment="1">
      <alignment horizontal="center" vertical="top"/>
    </xf>
    <xf numFmtId="0" fontId="5" fillId="0" borderId="0" xfId="0" applyFont="1" applyAlignment="1">
      <alignment horizontal="center" vertical="top"/>
    </xf>
    <xf numFmtId="0" fontId="0" fillId="0" borderId="15" xfId="0" applyFill="1" applyBorder="1" applyAlignment="1">
      <alignment horizontal="left" vertical="center"/>
    </xf>
    <xf numFmtId="0" fontId="5" fillId="11" borderId="17" xfId="0" applyFont="1" applyFill="1" applyBorder="1" applyAlignment="1">
      <alignment horizontal="center" vertical="top" wrapText="1"/>
    </xf>
    <xf numFmtId="9" fontId="5" fillId="11" borderId="18" xfId="0" applyNumberFormat="1" applyFont="1" applyFill="1" applyBorder="1" applyAlignment="1">
      <alignment horizontal="center"/>
    </xf>
    <xf numFmtId="0" fontId="0" fillId="11" borderId="18" xfId="0" applyFill="1" applyBorder="1" applyAlignment="1">
      <alignment horizontal="center"/>
    </xf>
    <xf numFmtId="9" fontId="0" fillId="11" borderId="18" xfId="0" applyNumberFormat="1" applyFill="1" applyBorder="1" applyAlignment="1">
      <alignment horizontal="center"/>
    </xf>
    <xf numFmtId="0" fontId="0" fillId="11" borderId="19" xfId="0" applyFill="1" applyBorder="1" applyAlignment="1">
      <alignment horizontal="center"/>
    </xf>
    <xf numFmtId="10" fontId="0" fillId="11" borderId="18" xfId="0" applyNumberFormat="1" applyFill="1" applyBorder="1" applyAlignment="1">
      <alignment horizontal="center"/>
    </xf>
    <xf numFmtId="9" fontId="0" fillId="12" borderId="19" xfId="1" applyFont="1" applyFill="1" applyBorder="1" applyAlignment="1">
      <alignment horizontal="center"/>
    </xf>
    <xf numFmtId="2" fontId="0" fillId="11" borderId="18" xfId="0" applyNumberFormat="1" applyFill="1" applyBorder="1" applyAlignment="1">
      <alignment horizontal="center"/>
    </xf>
    <xf numFmtId="2" fontId="0" fillId="12" borderId="19" xfId="0" applyNumberFormat="1" applyFill="1" applyBorder="1" applyAlignment="1">
      <alignment horizontal="center"/>
    </xf>
    <xf numFmtId="1" fontId="5" fillId="0" borderId="16" xfId="1" applyNumberFormat="1" applyFont="1" applyBorder="1" applyAlignment="1">
      <alignment horizontal="center"/>
    </xf>
    <xf numFmtId="0" fontId="0" fillId="0" borderId="6" xfId="0" quotePrefix="1" applyBorder="1" applyAlignment="1">
      <alignment horizontal="center"/>
    </xf>
    <xf numFmtId="0" fontId="8" fillId="4" borderId="6" xfId="0" applyFont="1" applyFill="1" applyBorder="1" applyAlignment="1">
      <alignment horizontal="left" vertical="top" wrapText="1" readingOrder="1"/>
    </xf>
    <xf numFmtId="0" fontId="7" fillId="6" borderId="6" xfId="0" applyFont="1" applyFill="1" applyBorder="1" applyAlignment="1">
      <alignment horizontal="left" vertical="top" wrapText="1" readingOrder="1"/>
    </xf>
    <xf numFmtId="0" fontId="7" fillId="3" borderId="6" xfId="0" applyFont="1" applyFill="1" applyBorder="1" applyAlignment="1">
      <alignment horizontal="left" vertical="top" wrapText="1" readingOrder="1"/>
    </xf>
    <xf numFmtId="0" fontId="10" fillId="5" borderId="6" xfId="0" applyFont="1" applyFill="1" applyBorder="1" applyAlignment="1">
      <alignment vertical="top"/>
    </xf>
    <xf numFmtId="0" fontId="0" fillId="12" borderId="16" xfId="0" applyFill="1" applyBorder="1"/>
    <xf numFmtId="9" fontId="0" fillId="12" borderId="16" xfId="1" applyFont="1" applyFill="1" applyBorder="1"/>
    <xf numFmtId="0" fontId="0" fillId="0" borderId="0" xfId="0" applyAlignment="1">
      <alignment wrapText="1"/>
    </xf>
    <xf numFmtId="0" fontId="0" fillId="0" borderId="0" xfId="0" applyAlignment="1">
      <alignment vertical="top" wrapText="1"/>
    </xf>
    <xf numFmtId="0" fontId="0" fillId="0" borderId="0" xfId="0" applyAlignment="1">
      <alignment horizontal="center" vertical="top"/>
    </xf>
    <xf numFmtId="0" fontId="4" fillId="10" borderId="6" xfId="0" applyFont="1" applyFill="1" applyBorder="1" applyAlignment="1">
      <alignment horizontal="center" wrapText="1"/>
    </xf>
    <xf numFmtId="0" fontId="5" fillId="10" borderId="6" xfId="0" applyFont="1" applyFill="1" applyBorder="1" applyAlignment="1">
      <alignment horizontal="center"/>
    </xf>
    <xf numFmtId="0" fontId="16" fillId="13" borderId="6" xfId="0" applyFont="1" applyFill="1" applyBorder="1" applyAlignment="1">
      <alignment horizontal="center" wrapText="1"/>
    </xf>
    <xf numFmtId="0" fontId="17" fillId="13" borderId="6" xfId="0" applyFont="1" applyFill="1" applyBorder="1" applyAlignment="1">
      <alignment horizontal="center"/>
    </xf>
    <xf numFmtId="0" fontId="16" fillId="13" borderId="6" xfId="0" applyFont="1" applyFill="1" applyBorder="1" applyAlignment="1">
      <alignment horizontal="center"/>
    </xf>
    <xf numFmtId="0" fontId="18" fillId="13" borderId="6" xfId="0" applyFont="1" applyFill="1" applyBorder="1" applyAlignment="1">
      <alignment horizontal="center"/>
    </xf>
    <xf numFmtId="0" fontId="0" fillId="0" borderId="6" xfId="0" applyBorder="1" applyAlignment="1">
      <alignment horizontal="center" vertical="center"/>
    </xf>
    <xf numFmtId="0" fontId="0" fillId="0" borderId="6" xfId="0" applyBorder="1" applyAlignment="1">
      <alignment horizontal="center" vertical="top"/>
    </xf>
    <xf numFmtId="0" fontId="5" fillId="11" borderId="22" xfId="0" applyFont="1" applyFill="1" applyBorder="1" applyAlignment="1">
      <alignment horizontal="center" vertical="top" wrapText="1"/>
    </xf>
    <xf numFmtId="9" fontId="5" fillId="11" borderId="21" xfId="0" applyNumberFormat="1" applyFont="1" applyFill="1" applyBorder="1" applyAlignment="1">
      <alignment horizontal="center"/>
    </xf>
    <xf numFmtId="0" fontId="5" fillId="0" borderId="11" xfId="0" applyFont="1" applyBorder="1"/>
    <xf numFmtId="0" fontId="0" fillId="0" borderId="11" xfId="0" applyBorder="1" applyAlignment="1">
      <alignment horizontal="center" vertical="top"/>
    </xf>
    <xf numFmtId="0" fontId="0" fillId="11" borderId="6" xfId="0" applyFill="1" applyBorder="1"/>
    <xf numFmtId="0" fontId="0" fillId="0" borderId="6" xfId="0" applyFont="1" applyBorder="1" applyAlignment="1">
      <alignment horizontal="center"/>
    </xf>
    <xf numFmtId="0" fontId="0" fillId="0" borderId="6" xfId="0" applyBorder="1" applyAlignment="1">
      <alignment horizontal="center" vertical="top" wrapText="1"/>
    </xf>
    <xf numFmtId="0" fontId="0" fillId="0" borderId="0" xfId="0" applyFill="1" applyBorder="1"/>
    <xf numFmtId="0" fontId="0" fillId="0" borderId="0" xfId="0" applyFill="1" applyBorder="1" applyAlignment="1">
      <alignment horizontal="center"/>
    </xf>
    <xf numFmtId="0" fontId="13" fillId="0" borderId="0" xfId="0" applyFont="1" applyFill="1" applyBorder="1"/>
    <xf numFmtId="0" fontId="0" fillId="0" borderId="6" xfId="0" applyBorder="1" applyAlignment="1">
      <alignment horizontal="center" vertical="center"/>
    </xf>
    <xf numFmtId="0" fontId="15" fillId="13"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0" fillId="0" borderId="6" xfId="0" applyBorder="1" applyAlignment="1">
      <alignment horizontal="center" vertical="top"/>
    </xf>
    <xf numFmtId="0" fontId="5" fillId="0" borderId="0" xfId="0" applyFont="1" applyAlignment="1">
      <alignment horizontal="center"/>
    </xf>
    <xf numFmtId="0" fontId="5" fillId="0" borderId="0" xfId="0" applyFont="1" applyAlignment="1">
      <alignment horizontal="center" vertical="top"/>
    </xf>
    <xf numFmtId="0" fontId="0" fillId="0" borderId="0" xfId="0" applyBorder="1" applyAlignment="1">
      <alignment horizontal="left" vertical="top" wrapText="1"/>
    </xf>
    <xf numFmtId="0" fontId="14" fillId="0" borderId="20" xfId="0" applyFont="1" applyBorder="1" applyAlignment="1">
      <alignment horizontal="center"/>
    </xf>
    <xf numFmtId="0" fontId="14" fillId="0" borderId="0" xfId="0" applyFont="1" applyAlignment="1">
      <alignment horizontal="center"/>
    </xf>
    <xf numFmtId="0" fontId="5" fillId="5" borderId="17" xfId="0" applyFont="1" applyFill="1" applyBorder="1" applyAlignment="1">
      <alignment horizontal="center" vertical="top" wrapText="1"/>
    </xf>
    <xf numFmtId="0" fontId="5" fillId="5" borderId="25" xfId="0" applyFont="1" applyFill="1" applyBorder="1" applyAlignment="1">
      <alignment horizontal="center" vertical="top" wrapText="1"/>
    </xf>
    <xf numFmtId="1" fontId="12" fillId="0" borderId="23" xfId="1" applyNumberFormat="1" applyFont="1" applyBorder="1" applyAlignment="1">
      <alignment horizontal="center" vertical="center" wrapText="1"/>
    </xf>
    <xf numFmtId="1" fontId="12" fillId="0" borderId="24" xfId="1" applyNumberFormat="1" applyFont="1" applyBorder="1" applyAlignment="1">
      <alignment horizontal="center" vertical="center" wrapText="1"/>
    </xf>
  </cellXfs>
  <cellStyles count="2">
    <cellStyle name="Normal" xfId="0" builtinId="0"/>
    <cellStyle name="Percent" xfId="1" builtinId="5"/>
  </cellStyles>
  <dxfs count="3">
    <dxf>
      <fill>
        <patternFill>
          <bgColor rgb="FFFFFF00"/>
        </patternFill>
      </fill>
    </dxf>
    <dxf>
      <fill>
        <patternFill>
          <bgColor rgb="FFC00000"/>
        </patternFill>
      </fill>
    </dxf>
    <dxf>
      <fill>
        <patternFill>
          <bgColor theme="9" tint="-0.24994659260841701"/>
        </patternFill>
      </fill>
    </dxf>
  </dxfs>
  <tableStyles count="0" defaultTableStyle="TableStyleMedium9"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G7" sqref="G7"/>
    </sheetView>
  </sheetViews>
  <sheetFormatPr defaultRowHeight="15" x14ac:dyDescent="0.25"/>
  <cols>
    <col min="2" max="2" width="73.140625" style="72" customWidth="1"/>
    <col min="8" max="8" width="36.5703125" customWidth="1"/>
  </cols>
  <sheetData>
    <row r="1" spans="1:8" x14ac:dyDescent="0.25">
      <c r="A1" t="s">
        <v>18</v>
      </c>
    </row>
    <row r="2" spans="1:8" x14ac:dyDescent="0.25">
      <c r="E2" s="93" t="s">
        <v>27</v>
      </c>
      <c r="F2" s="93"/>
      <c r="G2" s="93"/>
    </row>
    <row r="3" spans="1:8" ht="30" x14ac:dyDescent="0.25">
      <c r="A3" s="74">
        <v>1</v>
      </c>
      <c r="B3" s="73" t="s">
        <v>130</v>
      </c>
      <c r="E3" s="15" t="s">
        <v>20</v>
      </c>
      <c r="F3" s="15" t="s">
        <v>22</v>
      </c>
      <c r="G3" s="15" t="s">
        <v>21</v>
      </c>
    </row>
    <row r="4" spans="1:8" ht="45" x14ac:dyDescent="0.25">
      <c r="A4" s="74">
        <v>2</v>
      </c>
      <c r="B4" s="73" t="s">
        <v>131</v>
      </c>
      <c r="D4" s="17" t="s">
        <v>23</v>
      </c>
      <c r="E4" s="15">
        <v>5</v>
      </c>
      <c r="F4" s="15">
        <v>10</v>
      </c>
      <c r="G4" s="15">
        <v>20</v>
      </c>
    </row>
    <row r="5" spans="1:8" ht="30" x14ac:dyDescent="0.25">
      <c r="A5" s="74">
        <v>3</v>
      </c>
      <c r="B5" s="73" t="s">
        <v>19</v>
      </c>
      <c r="D5" s="17" t="s">
        <v>24</v>
      </c>
      <c r="E5" s="15">
        <v>15</v>
      </c>
      <c r="F5" s="15">
        <v>20</v>
      </c>
      <c r="G5" s="15">
        <v>30</v>
      </c>
    </row>
    <row r="6" spans="1:8" ht="60" x14ac:dyDescent="0.25">
      <c r="A6" s="74">
        <v>4</v>
      </c>
      <c r="B6" s="73" t="s">
        <v>132</v>
      </c>
      <c r="D6" s="17" t="s">
        <v>25</v>
      </c>
      <c r="E6" s="15">
        <v>25</v>
      </c>
      <c r="F6" s="15">
        <v>35</v>
      </c>
      <c r="G6" s="15">
        <v>45</v>
      </c>
    </row>
    <row r="7" spans="1:8" ht="46.5" customHeight="1" x14ac:dyDescent="0.25">
      <c r="A7" s="74">
        <v>5</v>
      </c>
      <c r="B7" s="73" t="s">
        <v>133</v>
      </c>
      <c r="D7" s="17" t="s">
        <v>26</v>
      </c>
      <c r="E7" s="15">
        <v>10</v>
      </c>
      <c r="F7" s="15">
        <v>20</v>
      </c>
      <c r="G7" s="15">
        <v>30</v>
      </c>
      <c r="H7" s="72" t="s">
        <v>28</v>
      </c>
    </row>
    <row r="8" spans="1:8" hidden="1" x14ac:dyDescent="0.25"/>
  </sheetData>
  <mergeCells count="1">
    <mergeCell ref="E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workbookViewId="0">
      <selection activeCell="Q2" sqref="Q2:S33"/>
    </sheetView>
  </sheetViews>
  <sheetFormatPr defaultRowHeight="15" x14ac:dyDescent="0.25"/>
  <cols>
    <col min="1" max="1" width="18.28515625" customWidth="1"/>
    <col min="2" max="4" width="10.7109375" style="4" customWidth="1"/>
    <col min="5" max="5" width="11.5703125" style="4" customWidth="1"/>
    <col min="6" max="6" width="11.42578125" style="4" customWidth="1"/>
    <col min="7" max="16" width="11.5703125" style="4" customWidth="1"/>
    <col min="17" max="18" width="9.140625" style="4"/>
  </cols>
  <sheetData>
    <row r="1" spans="1:22" ht="15.75" thickBot="1" x14ac:dyDescent="0.3"/>
    <row r="2" spans="1:22" ht="15.75" x14ac:dyDescent="0.25">
      <c r="A2" s="7" t="s">
        <v>134</v>
      </c>
      <c r="B2" s="95" t="s">
        <v>5</v>
      </c>
      <c r="C2" s="95"/>
      <c r="D2" s="95"/>
      <c r="E2" s="95" t="s">
        <v>8</v>
      </c>
      <c r="F2" s="95"/>
      <c r="G2" s="95"/>
      <c r="H2" s="95" t="s">
        <v>15</v>
      </c>
      <c r="I2" s="95"/>
      <c r="J2" s="95"/>
      <c r="K2" s="95" t="s">
        <v>16</v>
      </c>
      <c r="L2" s="95"/>
      <c r="M2" s="95"/>
      <c r="N2" s="95" t="s">
        <v>17</v>
      </c>
      <c r="O2" s="95"/>
      <c r="P2" s="95"/>
      <c r="Q2" s="94" t="s">
        <v>0</v>
      </c>
      <c r="R2" s="94"/>
      <c r="S2" s="94"/>
    </row>
    <row r="3" spans="1:22" ht="31.5" x14ac:dyDescent="0.25">
      <c r="A3" s="8" t="s">
        <v>1</v>
      </c>
      <c r="B3" s="12" t="s">
        <v>12</v>
      </c>
      <c r="C3" s="12" t="s">
        <v>13</v>
      </c>
      <c r="D3" s="12" t="s">
        <v>14</v>
      </c>
      <c r="E3" s="12" t="s">
        <v>9</v>
      </c>
      <c r="F3" s="12" t="s">
        <v>10</v>
      </c>
      <c r="G3" s="12" t="s">
        <v>11</v>
      </c>
      <c r="H3" s="12" t="s">
        <v>12</v>
      </c>
      <c r="I3" s="12" t="s">
        <v>13</v>
      </c>
      <c r="J3" s="12" t="s">
        <v>14</v>
      </c>
      <c r="K3" s="12" t="s">
        <v>12</v>
      </c>
      <c r="L3" s="12" t="s">
        <v>13</v>
      </c>
      <c r="M3" s="12" t="s">
        <v>14</v>
      </c>
      <c r="N3" s="12" t="s">
        <v>12</v>
      </c>
      <c r="O3" s="12" t="s">
        <v>13</v>
      </c>
      <c r="P3" s="12" t="s">
        <v>14</v>
      </c>
      <c r="Q3" s="77" t="s">
        <v>2</v>
      </c>
      <c r="R3" s="77" t="s">
        <v>3</v>
      </c>
      <c r="S3" s="77" t="s">
        <v>4</v>
      </c>
      <c r="U3">
        <v>165</v>
      </c>
    </row>
    <row r="4" spans="1:22" x14ac:dyDescent="0.25">
      <c r="A4" s="9"/>
      <c r="B4" s="14"/>
      <c r="C4" s="14"/>
      <c r="D4" s="14"/>
      <c r="E4" s="75">
        <f>B4*2</f>
        <v>0</v>
      </c>
      <c r="F4" s="75">
        <f>C4*4</f>
        <v>0</v>
      </c>
      <c r="G4" s="75">
        <f>D4*6</f>
        <v>0</v>
      </c>
      <c r="H4" s="75">
        <f>B4*2</f>
        <v>0</v>
      </c>
      <c r="I4" s="75">
        <f>C4*2</f>
        <v>0</v>
      </c>
      <c r="J4" s="75">
        <f>D4*2</f>
        <v>0</v>
      </c>
      <c r="K4" s="75">
        <f>B4*4</f>
        <v>0</v>
      </c>
      <c r="L4" s="75">
        <f>C4*4</f>
        <v>0</v>
      </c>
      <c r="M4" s="75">
        <f>D4*4</f>
        <v>0</v>
      </c>
      <c r="N4" s="75">
        <f>B4*6</f>
        <v>0</v>
      </c>
      <c r="O4" s="75">
        <f t="shared" ref="O4:P4" si="0">C4*6</f>
        <v>0</v>
      </c>
      <c r="P4" s="75">
        <f t="shared" si="0"/>
        <v>0</v>
      </c>
      <c r="Q4" s="78">
        <f>ROUNDUP(R4/165,0)</f>
        <v>0</v>
      </c>
      <c r="R4" s="78">
        <f t="shared" ref="R4:R32" si="1">AVERAGE(E4,F4,G4)</f>
        <v>0</v>
      </c>
      <c r="S4" s="79">
        <f>R4</f>
        <v>0</v>
      </c>
      <c r="U4" t="s">
        <v>7</v>
      </c>
      <c r="V4">
        <f>3*165</f>
        <v>495</v>
      </c>
    </row>
    <row r="5" spans="1:22" x14ac:dyDescent="0.25">
      <c r="A5" s="10"/>
      <c r="B5" s="14"/>
      <c r="C5" s="14"/>
      <c r="D5" s="14"/>
      <c r="E5" s="75">
        <f t="shared" ref="E5:E32" si="2">B5*2</f>
        <v>0</v>
      </c>
      <c r="F5" s="75">
        <f t="shared" ref="F5:F32" si="3">C5*4</f>
        <v>0</v>
      </c>
      <c r="G5" s="75">
        <f t="shared" ref="G5:G32" si="4">D5*6</f>
        <v>0</v>
      </c>
      <c r="H5" s="75">
        <f t="shared" ref="H5:H32" si="5">B5*2</f>
        <v>0</v>
      </c>
      <c r="I5" s="75">
        <f t="shared" ref="I5:I32" si="6">C5*2</f>
        <v>0</v>
      </c>
      <c r="J5" s="75">
        <f t="shared" ref="J5:J32" si="7">D5*2</f>
        <v>0</v>
      </c>
      <c r="K5" s="75">
        <f t="shared" ref="K5:K32" si="8">B5*2</f>
        <v>0</v>
      </c>
      <c r="L5" s="75">
        <f t="shared" ref="L5:L32" si="9">C5*2</f>
        <v>0</v>
      </c>
      <c r="M5" s="75">
        <f t="shared" ref="M5:M32" si="10">D5*2</f>
        <v>0</v>
      </c>
      <c r="N5" s="75">
        <f t="shared" ref="N5:N32" si="11">B5*6</f>
        <v>0</v>
      </c>
      <c r="O5" s="75">
        <f t="shared" ref="O5:O32" si="12">C5*6</f>
        <v>0</v>
      </c>
      <c r="P5" s="75">
        <f t="shared" ref="P5:P32" si="13">D5*6</f>
        <v>0</v>
      </c>
      <c r="Q5" s="78">
        <f>ROUNDUP(R5/165,0)</f>
        <v>0</v>
      </c>
      <c r="R5" s="78">
        <f t="shared" si="1"/>
        <v>0</v>
      </c>
      <c r="S5" s="79">
        <f t="shared" ref="S5:S32" si="14">R5</f>
        <v>0</v>
      </c>
    </row>
    <row r="6" spans="1:22" x14ac:dyDescent="0.25">
      <c r="A6" s="10"/>
      <c r="B6" s="14"/>
      <c r="C6" s="14"/>
      <c r="D6" s="14"/>
      <c r="E6" s="75">
        <f t="shared" si="2"/>
        <v>0</v>
      </c>
      <c r="F6" s="75">
        <f t="shared" si="3"/>
        <v>0</v>
      </c>
      <c r="G6" s="75">
        <f t="shared" si="4"/>
        <v>0</v>
      </c>
      <c r="H6" s="75">
        <f t="shared" si="5"/>
        <v>0</v>
      </c>
      <c r="I6" s="75">
        <f t="shared" si="6"/>
        <v>0</v>
      </c>
      <c r="J6" s="75">
        <f t="shared" si="7"/>
        <v>0</v>
      </c>
      <c r="K6" s="75">
        <f t="shared" si="8"/>
        <v>0</v>
      </c>
      <c r="L6" s="75">
        <f t="shared" si="9"/>
        <v>0</v>
      </c>
      <c r="M6" s="75">
        <f t="shared" si="10"/>
        <v>0</v>
      </c>
      <c r="N6" s="75">
        <f t="shared" si="11"/>
        <v>0</v>
      </c>
      <c r="O6" s="75">
        <f t="shared" si="12"/>
        <v>0</v>
      </c>
      <c r="P6" s="75">
        <f t="shared" si="13"/>
        <v>0</v>
      </c>
      <c r="Q6" s="78">
        <f>ROUNDUP(R6/165,0)</f>
        <v>0</v>
      </c>
      <c r="R6" s="78">
        <f t="shared" ref="R6" si="15">AVERAGE(E6,F6,G6)</f>
        <v>0</v>
      </c>
      <c r="S6" s="79">
        <f t="shared" si="14"/>
        <v>0</v>
      </c>
    </row>
    <row r="7" spans="1:22" x14ac:dyDescent="0.25">
      <c r="A7" s="2"/>
      <c r="B7" s="13"/>
      <c r="C7" s="13"/>
      <c r="D7" s="13"/>
      <c r="E7" s="75">
        <f t="shared" si="2"/>
        <v>0</v>
      </c>
      <c r="F7" s="75">
        <f t="shared" si="3"/>
        <v>0</v>
      </c>
      <c r="G7" s="75">
        <f t="shared" si="4"/>
        <v>0</v>
      </c>
      <c r="H7" s="75">
        <f t="shared" si="5"/>
        <v>0</v>
      </c>
      <c r="I7" s="75">
        <f t="shared" si="6"/>
        <v>0</v>
      </c>
      <c r="J7" s="75">
        <f t="shared" si="7"/>
        <v>0</v>
      </c>
      <c r="K7" s="75">
        <f t="shared" si="8"/>
        <v>0</v>
      </c>
      <c r="L7" s="75">
        <f t="shared" si="9"/>
        <v>0</v>
      </c>
      <c r="M7" s="75">
        <f t="shared" si="10"/>
        <v>0</v>
      </c>
      <c r="N7" s="75">
        <f t="shared" si="11"/>
        <v>0</v>
      </c>
      <c r="O7" s="75">
        <f t="shared" si="12"/>
        <v>0</v>
      </c>
      <c r="P7" s="75">
        <f t="shared" si="13"/>
        <v>0</v>
      </c>
      <c r="Q7" s="78">
        <f t="shared" ref="Q7:Q32" si="16">ROUNDUP(R7/165,0)</f>
        <v>0</v>
      </c>
      <c r="R7" s="78">
        <f t="shared" si="1"/>
        <v>0</v>
      </c>
      <c r="S7" s="79">
        <f t="shared" si="14"/>
        <v>0</v>
      </c>
    </row>
    <row r="8" spans="1:22" x14ac:dyDescent="0.25">
      <c r="A8" s="2"/>
      <c r="B8" s="13"/>
      <c r="C8" s="13"/>
      <c r="D8" s="13"/>
      <c r="E8" s="75">
        <f t="shared" si="2"/>
        <v>0</v>
      </c>
      <c r="F8" s="75">
        <f t="shared" si="3"/>
        <v>0</v>
      </c>
      <c r="G8" s="75">
        <f t="shared" si="4"/>
        <v>0</v>
      </c>
      <c r="H8" s="75">
        <f t="shared" si="5"/>
        <v>0</v>
      </c>
      <c r="I8" s="75">
        <f t="shared" si="6"/>
        <v>0</v>
      </c>
      <c r="J8" s="75">
        <f t="shared" si="7"/>
        <v>0</v>
      </c>
      <c r="K8" s="75">
        <f t="shared" si="8"/>
        <v>0</v>
      </c>
      <c r="L8" s="75">
        <f t="shared" si="9"/>
        <v>0</v>
      </c>
      <c r="M8" s="75">
        <f t="shared" si="10"/>
        <v>0</v>
      </c>
      <c r="N8" s="75">
        <f t="shared" si="11"/>
        <v>0</v>
      </c>
      <c r="O8" s="75">
        <f t="shared" si="12"/>
        <v>0</v>
      </c>
      <c r="P8" s="75">
        <f t="shared" si="13"/>
        <v>0</v>
      </c>
      <c r="Q8" s="78">
        <f t="shared" si="16"/>
        <v>0</v>
      </c>
      <c r="R8" s="78">
        <f t="shared" si="1"/>
        <v>0</v>
      </c>
      <c r="S8" s="79">
        <f t="shared" si="14"/>
        <v>0</v>
      </c>
    </row>
    <row r="9" spans="1:22" x14ac:dyDescent="0.25">
      <c r="A9" s="2"/>
      <c r="B9" s="13"/>
      <c r="C9" s="13"/>
      <c r="D9" s="13"/>
      <c r="E9" s="75">
        <f t="shared" si="2"/>
        <v>0</v>
      </c>
      <c r="F9" s="75">
        <f t="shared" si="3"/>
        <v>0</v>
      </c>
      <c r="G9" s="75">
        <f t="shared" si="4"/>
        <v>0</v>
      </c>
      <c r="H9" s="75">
        <f t="shared" si="5"/>
        <v>0</v>
      </c>
      <c r="I9" s="75">
        <f t="shared" si="6"/>
        <v>0</v>
      </c>
      <c r="J9" s="75">
        <f t="shared" si="7"/>
        <v>0</v>
      </c>
      <c r="K9" s="75">
        <f t="shared" si="8"/>
        <v>0</v>
      </c>
      <c r="L9" s="75">
        <f t="shared" si="9"/>
        <v>0</v>
      </c>
      <c r="M9" s="75">
        <f t="shared" si="10"/>
        <v>0</v>
      </c>
      <c r="N9" s="75">
        <f t="shared" si="11"/>
        <v>0</v>
      </c>
      <c r="O9" s="75">
        <f t="shared" si="12"/>
        <v>0</v>
      </c>
      <c r="P9" s="75">
        <f t="shared" si="13"/>
        <v>0</v>
      </c>
      <c r="Q9" s="78">
        <f t="shared" si="16"/>
        <v>0</v>
      </c>
      <c r="R9" s="78">
        <f t="shared" si="1"/>
        <v>0</v>
      </c>
      <c r="S9" s="79">
        <f t="shared" si="14"/>
        <v>0</v>
      </c>
    </row>
    <row r="10" spans="1:22" x14ac:dyDescent="0.25">
      <c r="A10" s="2"/>
      <c r="B10" s="13"/>
      <c r="C10" s="13"/>
      <c r="D10" s="13"/>
      <c r="E10" s="75">
        <f t="shared" si="2"/>
        <v>0</v>
      </c>
      <c r="F10" s="75">
        <f t="shared" si="3"/>
        <v>0</v>
      </c>
      <c r="G10" s="75">
        <f t="shared" si="4"/>
        <v>0</v>
      </c>
      <c r="H10" s="75">
        <f t="shared" si="5"/>
        <v>0</v>
      </c>
      <c r="I10" s="75">
        <f t="shared" si="6"/>
        <v>0</v>
      </c>
      <c r="J10" s="75">
        <f t="shared" si="7"/>
        <v>0</v>
      </c>
      <c r="K10" s="75">
        <f t="shared" si="8"/>
        <v>0</v>
      </c>
      <c r="L10" s="75">
        <f t="shared" si="9"/>
        <v>0</v>
      </c>
      <c r="M10" s="75">
        <f t="shared" si="10"/>
        <v>0</v>
      </c>
      <c r="N10" s="75">
        <f t="shared" si="11"/>
        <v>0</v>
      </c>
      <c r="O10" s="75">
        <f t="shared" si="12"/>
        <v>0</v>
      </c>
      <c r="P10" s="75">
        <f t="shared" si="13"/>
        <v>0</v>
      </c>
      <c r="Q10" s="78">
        <f t="shared" si="16"/>
        <v>0</v>
      </c>
      <c r="R10" s="78">
        <f t="shared" si="1"/>
        <v>0</v>
      </c>
      <c r="S10" s="79">
        <f t="shared" si="14"/>
        <v>0</v>
      </c>
    </row>
    <row r="11" spans="1:22" x14ac:dyDescent="0.25">
      <c r="A11" s="2"/>
      <c r="B11" s="13"/>
      <c r="C11" s="13"/>
      <c r="D11" s="13"/>
      <c r="E11" s="75">
        <f t="shared" si="2"/>
        <v>0</v>
      </c>
      <c r="F11" s="75">
        <f t="shared" si="3"/>
        <v>0</v>
      </c>
      <c r="G11" s="75">
        <f t="shared" si="4"/>
        <v>0</v>
      </c>
      <c r="H11" s="75">
        <f t="shared" si="5"/>
        <v>0</v>
      </c>
      <c r="I11" s="75">
        <f t="shared" si="6"/>
        <v>0</v>
      </c>
      <c r="J11" s="75">
        <f t="shared" si="7"/>
        <v>0</v>
      </c>
      <c r="K11" s="75">
        <f t="shared" si="8"/>
        <v>0</v>
      </c>
      <c r="L11" s="75">
        <f t="shared" si="9"/>
        <v>0</v>
      </c>
      <c r="M11" s="75">
        <f t="shared" si="10"/>
        <v>0</v>
      </c>
      <c r="N11" s="75">
        <f t="shared" si="11"/>
        <v>0</v>
      </c>
      <c r="O11" s="75">
        <f t="shared" si="12"/>
        <v>0</v>
      </c>
      <c r="P11" s="75">
        <f t="shared" si="13"/>
        <v>0</v>
      </c>
      <c r="Q11" s="78">
        <f t="shared" si="16"/>
        <v>0</v>
      </c>
      <c r="R11" s="78">
        <f t="shared" si="1"/>
        <v>0</v>
      </c>
      <c r="S11" s="79">
        <f t="shared" si="14"/>
        <v>0</v>
      </c>
    </row>
    <row r="12" spans="1:22" x14ac:dyDescent="0.25">
      <c r="A12" s="2"/>
      <c r="B12" s="13"/>
      <c r="C12" s="13"/>
      <c r="D12" s="13"/>
      <c r="E12" s="75">
        <f t="shared" si="2"/>
        <v>0</v>
      </c>
      <c r="F12" s="75">
        <f t="shared" si="3"/>
        <v>0</v>
      </c>
      <c r="G12" s="75">
        <f t="shared" si="4"/>
        <v>0</v>
      </c>
      <c r="H12" s="75">
        <f t="shared" si="5"/>
        <v>0</v>
      </c>
      <c r="I12" s="75">
        <f t="shared" si="6"/>
        <v>0</v>
      </c>
      <c r="J12" s="75">
        <f t="shared" si="7"/>
        <v>0</v>
      </c>
      <c r="K12" s="75">
        <f t="shared" si="8"/>
        <v>0</v>
      </c>
      <c r="L12" s="75">
        <f t="shared" si="9"/>
        <v>0</v>
      </c>
      <c r="M12" s="75">
        <f t="shared" si="10"/>
        <v>0</v>
      </c>
      <c r="N12" s="75">
        <f t="shared" si="11"/>
        <v>0</v>
      </c>
      <c r="O12" s="75">
        <f t="shared" si="12"/>
        <v>0</v>
      </c>
      <c r="P12" s="75">
        <f t="shared" si="13"/>
        <v>0</v>
      </c>
      <c r="Q12" s="78">
        <f t="shared" si="16"/>
        <v>0</v>
      </c>
      <c r="R12" s="78">
        <f t="shared" si="1"/>
        <v>0</v>
      </c>
      <c r="S12" s="79">
        <f t="shared" si="14"/>
        <v>0</v>
      </c>
    </row>
    <row r="13" spans="1:22" x14ac:dyDescent="0.25">
      <c r="A13" s="2"/>
      <c r="B13" s="13"/>
      <c r="C13" s="13"/>
      <c r="D13" s="13"/>
      <c r="E13" s="75">
        <f t="shared" si="2"/>
        <v>0</v>
      </c>
      <c r="F13" s="75">
        <f t="shared" si="3"/>
        <v>0</v>
      </c>
      <c r="G13" s="75">
        <f t="shared" si="4"/>
        <v>0</v>
      </c>
      <c r="H13" s="75">
        <f t="shared" si="5"/>
        <v>0</v>
      </c>
      <c r="I13" s="75">
        <f t="shared" si="6"/>
        <v>0</v>
      </c>
      <c r="J13" s="75">
        <f t="shared" si="7"/>
        <v>0</v>
      </c>
      <c r="K13" s="75">
        <f t="shared" si="8"/>
        <v>0</v>
      </c>
      <c r="L13" s="75">
        <f t="shared" si="9"/>
        <v>0</v>
      </c>
      <c r="M13" s="75">
        <f t="shared" si="10"/>
        <v>0</v>
      </c>
      <c r="N13" s="75">
        <f t="shared" si="11"/>
        <v>0</v>
      </c>
      <c r="O13" s="75">
        <f t="shared" si="12"/>
        <v>0</v>
      </c>
      <c r="P13" s="75">
        <f t="shared" si="13"/>
        <v>0</v>
      </c>
      <c r="Q13" s="78">
        <f t="shared" si="16"/>
        <v>0</v>
      </c>
      <c r="R13" s="78">
        <f t="shared" si="1"/>
        <v>0</v>
      </c>
      <c r="S13" s="79">
        <f t="shared" si="14"/>
        <v>0</v>
      </c>
    </row>
    <row r="14" spans="1:22" x14ac:dyDescent="0.25">
      <c r="A14" s="2"/>
      <c r="B14" s="13"/>
      <c r="C14" s="13"/>
      <c r="D14" s="13"/>
      <c r="E14" s="75">
        <f t="shared" si="2"/>
        <v>0</v>
      </c>
      <c r="F14" s="75">
        <f t="shared" si="3"/>
        <v>0</v>
      </c>
      <c r="G14" s="75">
        <f t="shared" si="4"/>
        <v>0</v>
      </c>
      <c r="H14" s="75">
        <f t="shared" si="5"/>
        <v>0</v>
      </c>
      <c r="I14" s="75">
        <f t="shared" si="6"/>
        <v>0</v>
      </c>
      <c r="J14" s="75">
        <f t="shared" si="7"/>
        <v>0</v>
      </c>
      <c r="K14" s="75">
        <f t="shared" si="8"/>
        <v>0</v>
      </c>
      <c r="L14" s="75">
        <f t="shared" si="9"/>
        <v>0</v>
      </c>
      <c r="M14" s="75">
        <f t="shared" si="10"/>
        <v>0</v>
      </c>
      <c r="N14" s="75">
        <f t="shared" si="11"/>
        <v>0</v>
      </c>
      <c r="O14" s="75">
        <f t="shared" si="12"/>
        <v>0</v>
      </c>
      <c r="P14" s="75">
        <f t="shared" si="13"/>
        <v>0</v>
      </c>
      <c r="Q14" s="78">
        <f t="shared" si="16"/>
        <v>0</v>
      </c>
      <c r="R14" s="78">
        <f t="shared" si="1"/>
        <v>0</v>
      </c>
      <c r="S14" s="79">
        <f t="shared" si="14"/>
        <v>0</v>
      </c>
    </row>
    <row r="15" spans="1:22" x14ac:dyDescent="0.25">
      <c r="A15" s="2"/>
      <c r="B15" s="13"/>
      <c r="C15" s="13"/>
      <c r="D15" s="13"/>
      <c r="E15" s="75">
        <f t="shared" si="2"/>
        <v>0</v>
      </c>
      <c r="F15" s="75">
        <f t="shared" si="3"/>
        <v>0</v>
      </c>
      <c r="G15" s="75">
        <f t="shared" si="4"/>
        <v>0</v>
      </c>
      <c r="H15" s="75">
        <f t="shared" si="5"/>
        <v>0</v>
      </c>
      <c r="I15" s="75">
        <f t="shared" si="6"/>
        <v>0</v>
      </c>
      <c r="J15" s="75">
        <f t="shared" si="7"/>
        <v>0</v>
      </c>
      <c r="K15" s="75">
        <f t="shared" si="8"/>
        <v>0</v>
      </c>
      <c r="L15" s="75">
        <f t="shared" si="9"/>
        <v>0</v>
      </c>
      <c r="M15" s="75">
        <f t="shared" si="10"/>
        <v>0</v>
      </c>
      <c r="N15" s="75">
        <f t="shared" si="11"/>
        <v>0</v>
      </c>
      <c r="O15" s="75">
        <f t="shared" si="12"/>
        <v>0</v>
      </c>
      <c r="P15" s="75">
        <f t="shared" si="13"/>
        <v>0</v>
      </c>
      <c r="Q15" s="78">
        <f t="shared" si="16"/>
        <v>0</v>
      </c>
      <c r="R15" s="78">
        <f t="shared" si="1"/>
        <v>0</v>
      </c>
      <c r="S15" s="79">
        <f t="shared" si="14"/>
        <v>0</v>
      </c>
    </row>
    <row r="16" spans="1:22" x14ac:dyDescent="0.25">
      <c r="A16" s="2"/>
      <c r="B16" s="13"/>
      <c r="C16" s="13"/>
      <c r="D16" s="13"/>
      <c r="E16" s="75">
        <f t="shared" si="2"/>
        <v>0</v>
      </c>
      <c r="F16" s="75">
        <f t="shared" si="3"/>
        <v>0</v>
      </c>
      <c r="G16" s="75">
        <f t="shared" si="4"/>
        <v>0</v>
      </c>
      <c r="H16" s="75">
        <f t="shared" si="5"/>
        <v>0</v>
      </c>
      <c r="I16" s="75">
        <f t="shared" si="6"/>
        <v>0</v>
      </c>
      <c r="J16" s="75">
        <f t="shared" si="7"/>
        <v>0</v>
      </c>
      <c r="K16" s="75">
        <f t="shared" si="8"/>
        <v>0</v>
      </c>
      <c r="L16" s="75">
        <f t="shared" si="9"/>
        <v>0</v>
      </c>
      <c r="M16" s="75">
        <f t="shared" si="10"/>
        <v>0</v>
      </c>
      <c r="N16" s="75">
        <f t="shared" si="11"/>
        <v>0</v>
      </c>
      <c r="O16" s="75">
        <f t="shared" si="12"/>
        <v>0</v>
      </c>
      <c r="P16" s="75">
        <f t="shared" si="13"/>
        <v>0</v>
      </c>
      <c r="Q16" s="78">
        <f t="shared" si="16"/>
        <v>0</v>
      </c>
      <c r="R16" s="78">
        <f t="shared" si="1"/>
        <v>0</v>
      </c>
      <c r="S16" s="79">
        <f t="shared" si="14"/>
        <v>0</v>
      </c>
    </row>
    <row r="17" spans="1:19" x14ac:dyDescent="0.25">
      <c r="A17" s="2"/>
      <c r="B17" s="13"/>
      <c r="C17" s="13"/>
      <c r="D17" s="13"/>
      <c r="E17" s="75">
        <f t="shared" si="2"/>
        <v>0</v>
      </c>
      <c r="F17" s="75">
        <f t="shared" si="3"/>
        <v>0</v>
      </c>
      <c r="G17" s="75">
        <f t="shared" si="4"/>
        <v>0</v>
      </c>
      <c r="H17" s="75">
        <f t="shared" si="5"/>
        <v>0</v>
      </c>
      <c r="I17" s="75">
        <f t="shared" si="6"/>
        <v>0</v>
      </c>
      <c r="J17" s="75">
        <f t="shared" si="7"/>
        <v>0</v>
      </c>
      <c r="K17" s="75">
        <f t="shared" si="8"/>
        <v>0</v>
      </c>
      <c r="L17" s="75">
        <f t="shared" si="9"/>
        <v>0</v>
      </c>
      <c r="M17" s="75">
        <f t="shared" si="10"/>
        <v>0</v>
      </c>
      <c r="N17" s="75">
        <f t="shared" si="11"/>
        <v>0</v>
      </c>
      <c r="O17" s="75">
        <f t="shared" si="12"/>
        <v>0</v>
      </c>
      <c r="P17" s="75">
        <f t="shared" si="13"/>
        <v>0</v>
      </c>
      <c r="Q17" s="78">
        <f t="shared" si="16"/>
        <v>0</v>
      </c>
      <c r="R17" s="78">
        <f t="shared" si="1"/>
        <v>0</v>
      </c>
      <c r="S17" s="79">
        <f t="shared" si="14"/>
        <v>0</v>
      </c>
    </row>
    <row r="18" spans="1:19" x14ac:dyDescent="0.25">
      <c r="A18" s="2"/>
      <c r="B18" s="13"/>
      <c r="C18" s="13"/>
      <c r="D18" s="13"/>
      <c r="E18" s="75">
        <f t="shared" si="2"/>
        <v>0</v>
      </c>
      <c r="F18" s="75">
        <f t="shared" si="3"/>
        <v>0</v>
      </c>
      <c r="G18" s="75">
        <f t="shared" si="4"/>
        <v>0</v>
      </c>
      <c r="H18" s="75">
        <f t="shared" si="5"/>
        <v>0</v>
      </c>
      <c r="I18" s="75">
        <f t="shared" si="6"/>
        <v>0</v>
      </c>
      <c r="J18" s="75">
        <f t="shared" si="7"/>
        <v>0</v>
      </c>
      <c r="K18" s="75">
        <f t="shared" si="8"/>
        <v>0</v>
      </c>
      <c r="L18" s="75">
        <f t="shared" si="9"/>
        <v>0</v>
      </c>
      <c r="M18" s="75">
        <f t="shared" si="10"/>
        <v>0</v>
      </c>
      <c r="N18" s="75">
        <f t="shared" si="11"/>
        <v>0</v>
      </c>
      <c r="O18" s="75">
        <f t="shared" si="12"/>
        <v>0</v>
      </c>
      <c r="P18" s="75">
        <f t="shared" si="13"/>
        <v>0</v>
      </c>
      <c r="Q18" s="78">
        <f t="shared" si="16"/>
        <v>0</v>
      </c>
      <c r="R18" s="78">
        <f t="shared" si="1"/>
        <v>0</v>
      </c>
      <c r="S18" s="79">
        <f t="shared" si="14"/>
        <v>0</v>
      </c>
    </row>
    <row r="19" spans="1:19" x14ac:dyDescent="0.25">
      <c r="A19" s="2"/>
      <c r="B19" s="13"/>
      <c r="C19" s="13"/>
      <c r="D19" s="13"/>
      <c r="E19" s="75">
        <f t="shared" si="2"/>
        <v>0</v>
      </c>
      <c r="F19" s="75">
        <f t="shared" si="3"/>
        <v>0</v>
      </c>
      <c r="G19" s="75">
        <f t="shared" si="4"/>
        <v>0</v>
      </c>
      <c r="H19" s="75">
        <f t="shared" si="5"/>
        <v>0</v>
      </c>
      <c r="I19" s="75">
        <f t="shared" si="6"/>
        <v>0</v>
      </c>
      <c r="J19" s="75">
        <f t="shared" si="7"/>
        <v>0</v>
      </c>
      <c r="K19" s="75">
        <f t="shared" si="8"/>
        <v>0</v>
      </c>
      <c r="L19" s="75">
        <f t="shared" si="9"/>
        <v>0</v>
      </c>
      <c r="M19" s="75">
        <f t="shared" si="10"/>
        <v>0</v>
      </c>
      <c r="N19" s="75">
        <f t="shared" si="11"/>
        <v>0</v>
      </c>
      <c r="O19" s="75">
        <f t="shared" si="12"/>
        <v>0</v>
      </c>
      <c r="P19" s="75">
        <f t="shared" si="13"/>
        <v>0</v>
      </c>
      <c r="Q19" s="78">
        <f t="shared" si="16"/>
        <v>0</v>
      </c>
      <c r="R19" s="78">
        <f t="shared" si="1"/>
        <v>0</v>
      </c>
      <c r="S19" s="79">
        <f t="shared" si="14"/>
        <v>0</v>
      </c>
    </row>
    <row r="20" spans="1:19" x14ac:dyDescent="0.25">
      <c r="A20" s="2"/>
      <c r="B20" s="13"/>
      <c r="C20" s="13"/>
      <c r="D20" s="13"/>
      <c r="E20" s="75">
        <f t="shared" si="2"/>
        <v>0</v>
      </c>
      <c r="F20" s="75">
        <f t="shared" si="3"/>
        <v>0</v>
      </c>
      <c r="G20" s="75">
        <f t="shared" si="4"/>
        <v>0</v>
      </c>
      <c r="H20" s="75">
        <f t="shared" si="5"/>
        <v>0</v>
      </c>
      <c r="I20" s="75">
        <f t="shared" si="6"/>
        <v>0</v>
      </c>
      <c r="J20" s="75">
        <f t="shared" si="7"/>
        <v>0</v>
      </c>
      <c r="K20" s="75">
        <f t="shared" si="8"/>
        <v>0</v>
      </c>
      <c r="L20" s="75">
        <f t="shared" si="9"/>
        <v>0</v>
      </c>
      <c r="M20" s="75">
        <f t="shared" si="10"/>
        <v>0</v>
      </c>
      <c r="N20" s="75">
        <f t="shared" si="11"/>
        <v>0</v>
      </c>
      <c r="O20" s="75">
        <f t="shared" si="12"/>
        <v>0</v>
      </c>
      <c r="P20" s="75">
        <f t="shared" si="13"/>
        <v>0</v>
      </c>
      <c r="Q20" s="78">
        <f t="shared" si="16"/>
        <v>0</v>
      </c>
      <c r="R20" s="78">
        <f t="shared" si="1"/>
        <v>0</v>
      </c>
      <c r="S20" s="79">
        <f t="shared" si="14"/>
        <v>0</v>
      </c>
    </row>
    <row r="21" spans="1:19" x14ac:dyDescent="0.25">
      <c r="A21" s="2"/>
      <c r="B21" s="13"/>
      <c r="C21" s="13"/>
      <c r="D21" s="13"/>
      <c r="E21" s="75">
        <f t="shared" si="2"/>
        <v>0</v>
      </c>
      <c r="F21" s="75">
        <f t="shared" si="3"/>
        <v>0</v>
      </c>
      <c r="G21" s="75">
        <f t="shared" si="4"/>
        <v>0</v>
      </c>
      <c r="H21" s="75">
        <f t="shared" si="5"/>
        <v>0</v>
      </c>
      <c r="I21" s="75">
        <f t="shared" si="6"/>
        <v>0</v>
      </c>
      <c r="J21" s="75">
        <f t="shared" si="7"/>
        <v>0</v>
      </c>
      <c r="K21" s="75">
        <f t="shared" si="8"/>
        <v>0</v>
      </c>
      <c r="L21" s="75">
        <f t="shared" si="9"/>
        <v>0</v>
      </c>
      <c r="M21" s="75">
        <f t="shared" si="10"/>
        <v>0</v>
      </c>
      <c r="N21" s="75">
        <f t="shared" si="11"/>
        <v>0</v>
      </c>
      <c r="O21" s="75">
        <f t="shared" si="12"/>
        <v>0</v>
      </c>
      <c r="P21" s="75">
        <f t="shared" si="13"/>
        <v>0</v>
      </c>
      <c r="Q21" s="78">
        <f t="shared" si="16"/>
        <v>0</v>
      </c>
      <c r="R21" s="78">
        <f t="shared" si="1"/>
        <v>0</v>
      </c>
      <c r="S21" s="79">
        <f t="shared" si="14"/>
        <v>0</v>
      </c>
    </row>
    <row r="22" spans="1:19" x14ac:dyDescent="0.25">
      <c r="A22" s="2"/>
      <c r="B22" s="13"/>
      <c r="C22" s="13"/>
      <c r="D22" s="13"/>
      <c r="E22" s="75">
        <f t="shared" si="2"/>
        <v>0</v>
      </c>
      <c r="F22" s="75">
        <f t="shared" si="3"/>
        <v>0</v>
      </c>
      <c r="G22" s="75">
        <f t="shared" si="4"/>
        <v>0</v>
      </c>
      <c r="H22" s="75">
        <f t="shared" si="5"/>
        <v>0</v>
      </c>
      <c r="I22" s="75">
        <f t="shared" si="6"/>
        <v>0</v>
      </c>
      <c r="J22" s="75">
        <f t="shared" si="7"/>
        <v>0</v>
      </c>
      <c r="K22" s="75">
        <f t="shared" si="8"/>
        <v>0</v>
      </c>
      <c r="L22" s="75">
        <f t="shared" si="9"/>
        <v>0</v>
      </c>
      <c r="M22" s="75">
        <f t="shared" si="10"/>
        <v>0</v>
      </c>
      <c r="N22" s="75">
        <f t="shared" si="11"/>
        <v>0</v>
      </c>
      <c r="O22" s="75">
        <f t="shared" si="12"/>
        <v>0</v>
      </c>
      <c r="P22" s="75">
        <f t="shared" si="13"/>
        <v>0</v>
      </c>
      <c r="Q22" s="78">
        <f t="shared" si="16"/>
        <v>0</v>
      </c>
      <c r="R22" s="78">
        <f t="shared" si="1"/>
        <v>0</v>
      </c>
      <c r="S22" s="79">
        <f t="shared" si="14"/>
        <v>0</v>
      </c>
    </row>
    <row r="23" spans="1:19" x14ac:dyDescent="0.25">
      <c r="A23" s="2"/>
      <c r="B23" s="13"/>
      <c r="C23" s="13"/>
      <c r="D23" s="13"/>
      <c r="E23" s="75">
        <f t="shared" si="2"/>
        <v>0</v>
      </c>
      <c r="F23" s="75">
        <f t="shared" si="3"/>
        <v>0</v>
      </c>
      <c r="G23" s="75">
        <f t="shared" si="4"/>
        <v>0</v>
      </c>
      <c r="H23" s="75">
        <f t="shared" si="5"/>
        <v>0</v>
      </c>
      <c r="I23" s="75">
        <f t="shared" si="6"/>
        <v>0</v>
      </c>
      <c r="J23" s="75">
        <f t="shared" si="7"/>
        <v>0</v>
      </c>
      <c r="K23" s="75">
        <f t="shared" si="8"/>
        <v>0</v>
      </c>
      <c r="L23" s="75">
        <f t="shared" si="9"/>
        <v>0</v>
      </c>
      <c r="M23" s="75">
        <f t="shared" si="10"/>
        <v>0</v>
      </c>
      <c r="N23" s="75">
        <f t="shared" si="11"/>
        <v>0</v>
      </c>
      <c r="O23" s="75">
        <f t="shared" si="12"/>
        <v>0</v>
      </c>
      <c r="P23" s="75">
        <f t="shared" si="13"/>
        <v>0</v>
      </c>
      <c r="Q23" s="78">
        <f t="shared" si="16"/>
        <v>0</v>
      </c>
      <c r="R23" s="78">
        <f t="shared" si="1"/>
        <v>0</v>
      </c>
      <c r="S23" s="79">
        <f t="shared" si="14"/>
        <v>0</v>
      </c>
    </row>
    <row r="24" spans="1:19" x14ac:dyDescent="0.25">
      <c r="A24" s="2"/>
      <c r="B24" s="13"/>
      <c r="C24" s="13"/>
      <c r="D24" s="13"/>
      <c r="E24" s="75">
        <f t="shared" si="2"/>
        <v>0</v>
      </c>
      <c r="F24" s="75">
        <f t="shared" si="3"/>
        <v>0</v>
      </c>
      <c r="G24" s="75">
        <f t="shared" si="4"/>
        <v>0</v>
      </c>
      <c r="H24" s="75">
        <f t="shared" si="5"/>
        <v>0</v>
      </c>
      <c r="I24" s="75">
        <f t="shared" si="6"/>
        <v>0</v>
      </c>
      <c r="J24" s="75">
        <f t="shared" si="7"/>
        <v>0</v>
      </c>
      <c r="K24" s="75">
        <f t="shared" si="8"/>
        <v>0</v>
      </c>
      <c r="L24" s="75">
        <f t="shared" si="9"/>
        <v>0</v>
      </c>
      <c r="M24" s="75">
        <f t="shared" si="10"/>
        <v>0</v>
      </c>
      <c r="N24" s="75">
        <f t="shared" si="11"/>
        <v>0</v>
      </c>
      <c r="O24" s="75">
        <f t="shared" si="12"/>
        <v>0</v>
      </c>
      <c r="P24" s="75">
        <f t="shared" si="13"/>
        <v>0</v>
      </c>
      <c r="Q24" s="78">
        <f t="shared" si="16"/>
        <v>0</v>
      </c>
      <c r="R24" s="78">
        <f t="shared" si="1"/>
        <v>0</v>
      </c>
      <c r="S24" s="79">
        <f t="shared" si="14"/>
        <v>0</v>
      </c>
    </row>
    <row r="25" spans="1:19" x14ac:dyDescent="0.25">
      <c r="A25" s="2"/>
      <c r="B25" s="13"/>
      <c r="C25" s="13"/>
      <c r="D25" s="13"/>
      <c r="E25" s="75">
        <f t="shared" si="2"/>
        <v>0</v>
      </c>
      <c r="F25" s="75">
        <f t="shared" si="3"/>
        <v>0</v>
      </c>
      <c r="G25" s="75">
        <f t="shared" si="4"/>
        <v>0</v>
      </c>
      <c r="H25" s="75">
        <f t="shared" si="5"/>
        <v>0</v>
      </c>
      <c r="I25" s="75">
        <f t="shared" si="6"/>
        <v>0</v>
      </c>
      <c r="J25" s="75">
        <f t="shared" si="7"/>
        <v>0</v>
      </c>
      <c r="K25" s="75">
        <f t="shared" si="8"/>
        <v>0</v>
      </c>
      <c r="L25" s="75">
        <f t="shared" si="9"/>
        <v>0</v>
      </c>
      <c r="M25" s="75">
        <f t="shared" si="10"/>
        <v>0</v>
      </c>
      <c r="N25" s="75">
        <f t="shared" si="11"/>
        <v>0</v>
      </c>
      <c r="O25" s="75">
        <f t="shared" si="12"/>
        <v>0</v>
      </c>
      <c r="P25" s="75">
        <f t="shared" si="13"/>
        <v>0</v>
      </c>
      <c r="Q25" s="78">
        <f t="shared" si="16"/>
        <v>0</v>
      </c>
      <c r="R25" s="78">
        <f t="shared" si="1"/>
        <v>0</v>
      </c>
      <c r="S25" s="79">
        <f t="shared" si="14"/>
        <v>0</v>
      </c>
    </row>
    <row r="26" spans="1:19" x14ac:dyDescent="0.25">
      <c r="A26" s="2"/>
      <c r="B26" s="13"/>
      <c r="C26" s="13"/>
      <c r="D26" s="13"/>
      <c r="E26" s="75">
        <f t="shared" si="2"/>
        <v>0</v>
      </c>
      <c r="F26" s="75">
        <f t="shared" si="3"/>
        <v>0</v>
      </c>
      <c r="G26" s="75">
        <f t="shared" si="4"/>
        <v>0</v>
      </c>
      <c r="H26" s="75">
        <f t="shared" si="5"/>
        <v>0</v>
      </c>
      <c r="I26" s="75">
        <f t="shared" si="6"/>
        <v>0</v>
      </c>
      <c r="J26" s="75">
        <f t="shared" si="7"/>
        <v>0</v>
      </c>
      <c r="K26" s="75">
        <f t="shared" si="8"/>
        <v>0</v>
      </c>
      <c r="L26" s="75">
        <f t="shared" si="9"/>
        <v>0</v>
      </c>
      <c r="M26" s="75">
        <f t="shared" si="10"/>
        <v>0</v>
      </c>
      <c r="N26" s="75">
        <f t="shared" si="11"/>
        <v>0</v>
      </c>
      <c r="O26" s="75">
        <f t="shared" si="12"/>
        <v>0</v>
      </c>
      <c r="P26" s="75">
        <f t="shared" si="13"/>
        <v>0</v>
      </c>
      <c r="Q26" s="78">
        <f t="shared" si="16"/>
        <v>0</v>
      </c>
      <c r="R26" s="78">
        <f t="shared" si="1"/>
        <v>0</v>
      </c>
      <c r="S26" s="79">
        <f t="shared" si="14"/>
        <v>0</v>
      </c>
    </row>
    <row r="27" spans="1:19" x14ac:dyDescent="0.25">
      <c r="A27" s="2"/>
      <c r="B27" s="13"/>
      <c r="C27" s="13"/>
      <c r="D27" s="13"/>
      <c r="E27" s="75">
        <f t="shared" si="2"/>
        <v>0</v>
      </c>
      <c r="F27" s="75">
        <f t="shared" si="3"/>
        <v>0</v>
      </c>
      <c r="G27" s="75">
        <f t="shared" si="4"/>
        <v>0</v>
      </c>
      <c r="H27" s="75">
        <f t="shared" si="5"/>
        <v>0</v>
      </c>
      <c r="I27" s="75">
        <f t="shared" si="6"/>
        <v>0</v>
      </c>
      <c r="J27" s="75">
        <f t="shared" si="7"/>
        <v>0</v>
      </c>
      <c r="K27" s="75">
        <f t="shared" si="8"/>
        <v>0</v>
      </c>
      <c r="L27" s="75">
        <f t="shared" si="9"/>
        <v>0</v>
      </c>
      <c r="M27" s="75">
        <f t="shared" si="10"/>
        <v>0</v>
      </c>
      <c r="N27" s="75">
        <f t="shared" si="11"/>
        <v>0</v>
      </c>
      <c r="O27" s="75">
        <f t="shared" si="12"/>
        <v>0</v>
      </c>
      <c r="P27" s="75">
        <f t="shared" si="13"/>
        <v>0</v>
      </c>
      <c r="Q27" s="78">
        <f t="shared" si="16"/>
        <v>0</v>
      </c>
      <c r="R27" s="78">
        <f t="shared" si="1"/>
        <v>0</v>
      </c>
      <c r="S27" s="79">
        <f t="shared" si="14"/>
        <v>0</v>
      </c>
    </row>
    <row r="28" spans="1:19" x14ac:dyDescent="0.25">
      <c r="A28" s="2"/>
      <c r="B28" s="13"/>
      <c r="C28" s="13"/>
      <c r="D28" s="13"/>
      <c r="E28" s="75">
        <f t="shared" si="2"/>
        <v>0</v>
      </c>
      <c r="F28" s="75">
        <f t="shared" si="3"/>
        <v>0</v>
      </c>
      <c r="G28" s="75">
        <f t="shared" si="4"/>
        <v>0</v>
      </c>
      <c r="H28" s="75">
        <f t="shared" si="5"/>
        <v>0</v>
      </c>
      <c r="I28" s="75">
        <f t="shared" si="6"/>
        <v>0</v>
      </c>
      <c r="J28" s="75">
        <f t="shared" si="7"/>
        <v>0</v>
      </c>
      <c r="K28" s="75">
        <f t="shared" si="8"/>
        <v>0</v>
      </c>
      <c r="L28" s="75">
        <f t="shared" si="9"/>
        <v>0</v>
      </c>
      <c r="M28" s="75">
        <f t="shared" si="10"/>
        <v>0</v>
      </c>
      <c r="N28" s="75">
        <f t="shared" si="11"/>
        <v>0</v>
      </c>
      <c r="O28" s="75">
        <f t="shared" si="12"/>
        <v>0</v>
      </c>
      <c r="P28" s="75">
        <f t="shared" si="13"/>
        <v>0</v>
      </c>
      <c r="Q28" s="78">
        <f t="shared" si="16"/>
        <v>0</v>
      </c>
      <c r="R28" s="78">
        <f t="shared" si="1"/>
        <v>0</v>
      </c>
      <c r="S28" s="79">
        <f t="shared" si="14"/>
        <v>0</v>
      </c>
    </row>
    <row r="29" spans="1:19" x14ac:dyDescent="0.25">
      <c r="A29" s="2"/>
      <c r="B29" s="13"/>
      <c r="C29" s="13"/>
      <c r="D29" s="13"/>
      <c r="E29" s="75">
        <f t="shared" si="2"/>
        <v>0</v>
      </c>
      <c r="F29" s="75">
        <f t="shared" si="3"/>
        <v>0</v>
      </c>
      <c r="G29" s="75">
        <f t="shared" si="4"/>
        <v>0</v>
      </c>
      <c r="H29" s="75">
        <f t="shared" si="5"/>
        <v>0</v>
      </c>
      <c r="I29" s="75">
        <f t="shared" si="6"/>
        <v>0</v>
      </c>
      <c r="J29" s="75">
        <f t="shared" si="7"/>
        <v>0</v>
      </c>
      <c r="K29" s="75">
        <f t="shared" si="8"/>
        <v>0</v>
      </c>
      <c r="L29" s="75">
        <f t="shared" si="9"/>
        <v>0</v>
      </c>
      <c r="M29" s="75">
        <f t="shared" si="10"/>
        <v>0</v>
      </c>
      <c r="N29" s="75">
        <f t="shared" si="11"/>
        <v>0</v>
      </c>
      <c r="O29" s="75">
        <f t="shared" si="12"/>
        <v>0</v>
      </c>
      <c r="P29" s="75">
        <f t="shared" si="13"/>
        <v>0</v>
      </c>
      <c r="Q29" s="78">
        <f t="shared" si="16"/>
        <v>0</v>
      </c>
      <c r="R29" s="78">
        <f t="shared" si="1"/>
        <v>0</v>
      </c>
      <c r="S29" s="79">
        <f t="shared" si="14"/>
        <v>0</v>
      </c>
    </row>
    <row r="30" spans="1:19" x14ac:dyDescent="0.25">
      <c r="A30" s="2"/>
      <c r="B30" s="13"/>
      <c r="C30" s="13"/>
      <c r="D30" s="13"/>
      <c r="E30" s="75">
        <f t="shared" si="2"/>
        <v>0</v>
      </c>
      <c r="F30" s="75">
        <f t="shared" si="3"/>
        <v>0</v>
      </c>
      <c r="G30" s="75">
        <f t="shared" si="4"/>
        <v>0</v>
      </c>
      <c r="H30" s="75">
        <f t="shared" si="5"/>
        <v>0</v>
      </c>
      <c r="I30" s="75">
        <f t="shared" si="6"/>
        <v>0</v>
      </c>
      <c r="J30" s="75">
        <f t="shared" si="7"/>
        <v>0</v>
      </c>
      <c r="K30" s="75">
        <f t="shared" si="8"/>
        <v>0</v>
      </c>
      <c r="L30" s="75">
        <f t="shared" si="9"/>
        <v>0</v>
      </c>
      <c r="M30" s="75">
        <f t="shared" si="10"/>
        <v>0</v>
      </c>
      <c r="N30" s="75">
        <f t="shared" si="11"/>
        <v>0</v>
      </c>
      <c r="O30" s="75">
        <f t="shared" si="12"/>
        <v>0</v>
      </c>
      <c r="P30" s="75">
        <f t="shared" si="13"/>
        <v>0</v>
      </c>
      <c r="Q30" s="78">
        <f t="shared" si="16"/>
        <v>0</v>
      </c>
      <c r="R30" s="78">
        <f t="shared" si="1"/>
        <v>0</v>
      </c>
      <c r="S30" s="79">
        <f t="shared" si="14"/>
        <v>0</v>
      </c>
    </row>
    <row r="31" spans="1:19" x14ac:dyDescent="0.25">
      <c r="A31" s="2"/>
      <c r="B31" s="13"/>
      <c r="C31" s="13"/>
      <c r="D31" s="13"/>
      <c r="E31" s="75">
        <f t="shared" si="2"/>
        <v>0</v>
      </c>
      <c r="F31" s="75">
        <f t="shared" si="3"/>
        <v>0</v>
      </c>
      <c r="G31" s="75">
        <f t="shared" si="4"/>
        <v>0</v>
      </c>
      <c r="H31" s="75">
        <f t="shared" si="5"/>
        <v>0</v>
      </c>
      <c r="I31" s="75">
        <f t="shared" si="6"/>
        <v>0</v>
      </c>
      <c r="J31" s="75">
        <f t="shared" si="7"/>
        <v>0</v>
      </c>
      <c r="K31" s="75">
        <f t="shared" si="8"/>
        <v>0</v>
      </c>
      <c r="L31" s="75">
        <f t="shared" si="9"/>
        <v>0</v>
      </c>
      <c r="M31" s="75">
        <f t="shared" si="10"/>
        <v>0</v>
      </c>
      <c r="N31" s="75">
        <f t="shared" si="11"/>
        <v>0</v>
      </c>
      <c r="O31" s="75">
        <f t="shared" si="12"/>
        <v>0</v>
      </c>
      <c r="P31" s="75">
        <f t="shared" si="13"/>
        <v>0</v>
      </c>
      <c r="Q31" s="78">
        <f t="shared" si="16"/>
        <v>0</v>
      </c>
      <c r="R31" s="78">
        <f t="shared" si="1"/>
        <v>0</v>
      </c>
      <c r="S31" s="79">
        <f t="shared" si="14"/>
        <v>0</v>
      </c>
    </row>
    <row r="32" spans="1:19" ht="15.75" thickBot="1" x14ac:dyDescent="0.3">
      <c r="A32" s="11"/>
      <c r="B32" s="13"/>
      <c r="C32" s="13"/>
      <c r="D32" s="13"/>
      <c r="E32" s="75">
        <f t="shared" si="2"/>
        <v>0</v>
      </c>
      <c r="F32" s="75">
        <f t="shared" si="3"/>
        <v>0</v>
      </c>
      <c r="G32" s="75">
        <f t="shared" si="4"/>
        <v>0</v>
      </c>
      <c r="H32" s="75">
        <f t="shared" si="5"/>
        <v>0</v>
      </c>
      <c r="I32" s="75">
        <f t="shared" si="6"/>
        <v>0</v>
      </c>
      <c r="J32" s="75">
        <f t="shared" si="7"/>
        <v>0</v>
      </c>
      <c r="K32" s="75">
        <f t="shared" si="8"/>
        <v>0</v>
      </c>
      <c r="L32" s="75">
        <f t="shared" si="9"/>
        <v>0</v>
      </c>
      <c r="M32" s="75">
        <f t="shared" si="10"/>
        <v>0</v>
      </c>
      <c r="N32" s="75">
        <f t="shared" si="11"/>
        <v>0</v>
      </c>
      <c r="O32" s="75">
        <f t="shared" si="12"/>
        <v>0</v>
      </c>
      <c r="P32" s="75">
        <f t="shared" si="13"/>
        <v>0</v>
      </c>
      <c r="Q32" s="78">
        <f t="shared" si="16"/>
        <v>0</v>
      </c>
      <c r="R32" s="78">
        <f t="shared" si="1"/>
        <v>0</v>
      </c>
      <c r="S32" s="79">
        <f t="shared" si="14"/>
        <v>0</v>
      </c>
    </row>
    <row r="33" spans="1:19" x14ac:dyDescent="0.25">
      <c r="A33" t="s">
        <v>6</v>
      </c>
      <c r="B33" s="76">
        <f t="shared" ref="B33:G33" si="17">SUM(B4:B32)</f>
        <v>0</v>
      </c>
      <c r="C33" s="76">
        <f t="shared" si="17"/>
        <v>0</v>
      </c>
      <c r="D33" s="76">
        <f t="shared" si="17"/>
        <v>0</v>
      </c>
      <c r="E33" s="76">
        <f t="shared" si="17"/>
        <v>0</v>
      </c>
      <c r="F33" s="76">
        <f t="shared" si="17"/>
        <v>0</v>
      </c>
      <c r="G33" s="76">
        <f t="shared" si="17"/>
        <v>0</v>
      </c>
      <c r="H33" s="76">
        <f t="shared" ref="H33" si="18">SUM(H4:H32)</f>
        <v>0</v>
      </c>
      <c r="I33" s="76">
        <f t="shared" ref="I33" si="19">SUM(I4:I32)</f>
        <v>0</v>
      </c>
      <c r="J33" s="76">
        <f t="shared" ref="J33" si="20">SUM(J4:J32)</f>
        <v>0</v>
      </c>
      <c r="K33" s="76">
        <f t="shared" ref="K33:M33" si="21">SUM(K4:K32)</f>
        <v>0</v>
      </c>
      <c r="L33" s="76">
        <f t="shared" si="21"/>
        <v>0</v>
      </c>
      <c r="M33" s="76">
        <f t="shared" si="21"/>
        <v>0</v>
      </c>
      <c r="N33" s="76">
        <f t="shared" ref="N33" si="22">SUM(N4:N32)</f>
        <v>0</v>
      </c>
      <c r="O33" s="76">
        <f t="shared" ref="O33" si="23">SUM(O4:O32)</f>
        <v>0</v>
      </c>
      <c r="P33" s="76">
        <f t="shared" ref="P33" si="24">SUM(P4:P32)</f>
        <v>0</v>
      </c>
      <c r="Q33" s="80">
        <f>ROUND(R33/V4,0)</f>
        <v>0</v>
      </c>
      <c r="R33" s="80">
        <f>SUM(R4:R32)</f>
        <v>0</v>
      </c>
      <c r="S33" s="80">
        <f>SUM(S4:S32)</f>
        <v>0</v>
      </c>
    </row>
  </sheetData>
  <mergeCells count="6">
    <mergeCell ref="Q2:S2"/>
    <mergeCell ref="B2:D2"/>
    <mergeCell ref="E2:G2"/>
    <mergeCell ref="K2:M2"/>
    <mergeCell ref="H2:J2"/>
    <mergeCell ref="N2:P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E1" workbookViewId="0">
      <selection activeCell="T4" sqref="T4"/>
    </sheetView>
  </sheetViews>
  <sheetFormatPr defaultRowHeight="15" x14ac:dyDescent="0.25"/>
  <cols>
    <col min="1" max="1" width="18.28515625" customWidth="1"/>
    <col min="2" max="4" width="10.7109375" style="4" customWidth="1"/>
    <col min="5" max="5" width="11.5703125" style="4" customWidth="1"/>
    <col min="6" max="6" width="11.42578125" style="4" customWidth="1"/>
    <col min="7" max="16" width="11.5703125" style="4" customWidth="1"/>
    <col min="17" max="17" width="9.140625" style="4"/>
  </cols>
  <sheetData>
    <row r="1" spans="1:25" ht="15.75" thickBot="1" x14ac:dyDescent="0.3"/>
    <row r="2" spans="1:25" ht="47.25" x14ac:dyDescent="0.25">
      <c r="A2" s="7" t="s">
        <v>129</v>
      </c>
      <c r="B2" s="98" t="s">
        <v>5</v>
      </c>
      <c r="C2" s="99"/>
      <c r="D2" s="100"/>
      <c r="E2" s="98" t="s">
        <v>8</v>
      </c>
      <c r="F2" s="99"/>
      <c r="G2" s="100"/>
      <c r="H2" s="98" t="s">
        <v>15</v>
      </c>
      <c r="I2" s="99"/>
      <c r="J2" s="100"/>
      <c r="K2" s="98" t="s">
        <v>16</v>
      </c>
      <c r="L2" s="99"/>
      <c r="M2" s="100"/>
      <c r="N2" s="98" t="s">
        <v>17</v>
      </c>
      <c r="O2" s="99"/>
      <c r="P2" s="100"/>
      <c r="Q2" s="96" t="s">
        <v>0</v>
      </c>
      <c r="R2" s="97"/>
      <c r="S2" s="97"/>
    </row>
    <row r="3" spans="1:25" ht="34.5" x14ac:dyDescent="0.25">
      <c r="A3" s="8" t="s">
        <v>1</v>
      </c>
      <c r="B3" s="19" t="s">
        <v>12</v>
      </c>
      <c r="C3" s="12" t="s">
        <v>13</v>
      </c>
      <c r="D3" s="20" t="s">
        <v>14</v>
      </c>
      <c r="E3" s="19" t="s">
        <v>9</v>
      </c>
      <c r="F3" s="12" t="s">
        <v>10</v>
      </c>
      <c r="G3" s="20" t="s">
        <v>11</v>
      </c>
      <c r="H3" s="19" t="s">
        <v>12</v>
      </c>
      <c r="I3" s="12" t="s">
        <v>13</v>
      </c>
      <c r="J3" s="20" t="s">
        <v>14</v>
      </c>
      <c r="K3" s="19" t="s">
        <v>12</v>
      </c>
      <c r="L3" s="12" t="s">
        <v>13</v>
      </c>
      <c r="M3" s="20" t="s">
        <v>14</v>
      </c>
      <c r="N3" s="19" t="s">
        <v>12</v>
      </c>
      <c r="O3" s="12" t="s">
        <v>13</v>
      </c>
      <c r="P3" s="20" t="s">
        <v>14</v>
      </c>
      <c r="Q3" s="5" t="s">
        <v>2</v>
      </c>
      <c r="R3" s="1" t="s">
        <v>3</v>
      </c>
      <c r="S3" s="1" t="s">
        <v>4</v>
      </c>
      <c r="T3" s="13" t="s">
        <v>2</v>
      </c>
      <c r="U3" s="1" t="s">
        <v>3</v>
      </c>
      <c r="X3">
        <v>165</v>
      </c>
    </row>
    <row r="4" spans="1:25" x14ac:dyDescent="0.25">
      <c r="A4" s="9"/>
      <c r="B4" s="21"/>
      <c r="C4" s="14"/>
      <c r="D4" s="22"/>
      <c r="E4" s="21">
        <f>B4*2</f>
        <v>0</v>
      </c>
      <c r="F4" s="14">
        <f>C4*4</f>
        <v>0</v>
      </c>
      <c r="G4" s="22">
        <f>D4*6</f>
        <v>0</v>
      </c>
      <c r="H4" s="21">
        <f>B4*2</f>
        <v>0</v>
      </c>
      <c r="I4" s="14">
        <f>C4*2</f>
        <v>0</v>
      </c>
      <c r="J4" s="22">
        <f>D4*2</f>
        <v>0</v>
      </c>
      <c r="K4" s="21">
        <f>B4*4</f>
        <v>0</v>
      </c>
      <c r="L4" s="14">
        <f>C4*4</f>
        <v>0</v>
      </c>
      <c r="M4" s="22">
        <f>D4*4</f>
        <v>0</v>
      </c>
      <c r="N4" s="21">
        <f>B4*6</f>
        <v>0</v>
      </c>
      <c r="O4" s="14">
        <f t="shared" ref="O4:P19" si="0">C4*6</f>
        <v>0</v>
      </c>
      <c r="P4" s="22">
        <f t="shared" si="0"/>
        <v>0</v>
      </c>
      <c r="Q4" s="6">
        <f>ROUNDUP(R4/165,0)</f>
        <v>0</v>
      </c>
      <c r="R4" s="3">
        <f>AVERAGE(H4:P4)</f>
        <v>0</v>
      </c>
      <c r="S4" s="3"/>
      <c r="T4">
        <v>1</v>
      </c>
      <c r="U4">
        <v>160</v>
      </c>
      <c r="X4" t="s">
        <v>7</v>
      </c>
      <c r="Y4">
        <f>3*165</f>
        <v>495</v>
      </c>
    </row>
    <row r="5" spans="1:25" x14ac:dyDescent="0.25">
      <c r="A5" s="10"/>
      <c r="B5" s="21"/>
      <c r="C5" s="14"/>
      <c r="D5" s="22"/>
      <c r="E5" s="21">
        <f t="shared" ref="E5:E32" si="1">B5*2</f>
        <v>0</v>
      </c>
      <c r="F5" s="14">
        <f t="shared" ref="F5:F32" si="2">C5*4</f>
        <v>0</v>
      </c>
      <c r="G5" s="22">
        <f t="shared" ref="G5:G32" si="3">D5*6</f>
        <v>0</v>
      </c>
      <c r="H5" s="21">
        <f t="shared" ref="H5:J32" si="4">B5*2</f>
        <v>0</v>
      </c>
      <c r="I5" s="14">
        <f t="shared" si="4"/>
        <v>0</v>
      </c>
      <c r="J5" s="22">
        <f t="shared" si="4"/>
        <v>0</v>
      </c>
      <c r="K5" s="21">
        <f t="shared" ref="K5:M32" si="5">B5*2</f>
        <v>0</v>
      </c>
      <c r="L5" s="14">
        <f t="shared" si="5"/>
        <v>0</v>
      </c>
      <c r="M5" s="22">
        <f t="shared" si="5"/>
        <v>0</v>
      </c>
      <c r="N5" s="21">
        <f t="shared" ref="N5:P32" si="6">B5*6</f>
        <v>0</v>
      </c>
      <c r="O5" s="14">
        <f t="shared" si="0"/>
        <v>0</v>
      </c>
      <c r="P5" s="22">
        <f t="shared" si="0"/>
        <v>0</v>
      </c>
      <c r="Q5" s="6">
        <f>ROUNDUP(R5/165,0)</f>
        <v>0</v>
      </c>
      <c r="R5" s="3">
        <f t="shared" ref="R5:R32" si="7">AVERAGE(H5:P5)</f>
        <v>0</v>
      </c>
      <c r="S5" s="3"/>
      <c r="T5">
        <v>1</v>
      </c>
      <c r="U5">
        <v>50</v>
      </c>
    </row>
    <row r="6" spans="1:25" x14ac:dyDescent="0.25">
      <c r="A6" s="10"/>
      <c r="B6" s="21"/>
      <c r="C6" s="14"/>
      <c r="D6" s="22"/>
      <c r="E6" s="21">
        <f t="shared" si="1"/>
        <v>0</v>
      </c>
      <c r="F6" s="14">
        <f t="shared" si="2"/>
        <v>0</v>
      </c>
      <c r="G6" s="22">
        <f t="shared" si="3"/>
        <v>0</v>
      </c>
      <c r="H6" s="21">
        <f t="shared" si="4"/>
        <v>0</v>
      </c>
      <c r="I6" s="14">
        <f t="shared" si="4"/>
        <v>0</v>
      </c>
      <c r="J6" s="22">
        <f t="shared" si="4"/>
        <v>0</v>
      </c>
      <c r="K6" s="21">
        <f t="shared" si="5"/>
        <v>0</v>
      </c>
      <c r="L6" s="14">
        <f t="shared" si="5"/>
        <v>0</v>
      </c>
      <c r="M6" s="22">
        <f t="shared" si="5"/>
        <v>0</v>
      </c>
      <c r="N6" s="21">
        <f t="shared" si="6"/>
        <v>0</v>
      </c>
      <c r="O6" s="14">
        <f t="shared" si="0"/>
        <v>0</v>
      </c>
      <c r="P6" s="22">
        <f t="shared" si="0"/>
        <v>0</v>
      </c>
      <c r="Q6" s="6">
        <f>ROUNDUP(R6/165,0)</f>
        <v>0</v>
      </c>
      <c r="R6" s="3">
        <f t="shared" si="7"/>
        <v>0</v>
      </c>
      <c r="S6" s="3"/>
      <c r="T6">
        <v>1</v>
      </c>
      <c r="U6">
        <v>144.44</v>
      </c>
    </row>
    <row r="7" spans="1:25" x14ac:dyDescent="0.25">
      <c r="A7" s="2"/>
      <c r="B7" s="23"/>
      <c r="C7" s="13"/>
      <c r="D7" s="24"/>
      <c r="E7" s="21">
        <f t="shared" si="1"/>
        <v>0</v>
      </c>
      <c r="F7" s="14">
        <f t="shared" si="2"/>
        <v>0</v>
      </c>
      <c r="G7" s="22">
        <f t="shared" si="3"/>
        <v>0</v>
      </c>
      <c r="H7" s="21">
        <f t="shared" si="4"/>
        <v>0</v>
      </c>
      <c r="I7" s="14">
        <f t="shared" si="4"/>
        <v>0</v>
      </c>
      <c r="J7" s="22">
        <f t="shared" si="4"/>
        <v>0</v>
      </c>
      <c r="K7" s="21">
        <f t="shared" si="5"/>
        <v>0</v>
      </c>
      <c r="L7" s="14">
        <f t="shared" si="5"/>
        <v>0</v>
      </c>
      <c r="M7" s="22">
        <f t="shared" si="5"/>
        <v>0</v>
      </c>
      <c r="N7" s="21">
        <f t="shared" si="6"/>
        <v>0</v>
      </c>
      <c r="O7" s="14">
        <f t="shared" si="0"/>
        <v>0</v>
      </c>
      <c r="P7" s="22">
        <f t="shared" si="0"/>
        <v>0</v>
      </c>
      <c r="Q7" s="6">
        <f t="shared" ref="Q7:Q32" si="8">ROUNDUP(R7/165,0)</f>
        <v>0</v>
      </c>
      <c r="R7" s="3">
        <f t="shared" si="7"/>
        <v>0</v>
      </c>
      <c r="S7" s="3"/>
      <c r="T7">
        <v>1</v>
      </c>
      <c r="U7">
        <v>22.22</v>
      </c>
    </row>
    <row r="8" spans="1:25" x14ac:dyDescent="0.25">
      <c r="A8" s="2"/>
      <c r="B8" s="23"/>
      <c r="C8" s="13"/>
      <c r="D8" s="24"/>
      <c r="E8" s="21">
        <f t="shared" si="1"/>
        <v>0</v>
      </c>
      <c r="F8" s="14">
        <f t="shared" si="2"/>
        <v>0</v>
      </c>
      <c r="G8" s="22">
        <f t="shared" si="3"/>
        <v>0</v>
      </c>
      <c r="H8" s="21">
        <f t="shared" si="4"/>
        <v>0</v>
      </c>
      <c r="I8" s="14">
        <f t="shared" si="4"/>
        <v>0</v>
      </c>
      <c r="J8" s="22">
        <f t="shared" si="4"/>
        <v>0</v>
      </c>
      <c r="K8" s="21">
        <f t="shared" si="5"/>
        <v>0</v>
      </c>
      <c r="L8" s="14">
        <f t="shared" si="5"/>
        <v>0</v>
      </c>
      <c r="M8" s="22">
        <f t="shared" si="5"/>
        <v>0</v>
      </c>
      <c r="N8" s="21">
        <f t="shared" si="6"/>
        <v>0</v>
      </c>
      <c r="O8" s="14">
        <f t="shared" si="0"/>
        <v>0</v>
      </c>
      <c r="P8" s="22">
        <f t="shared" si="0"/>
        <v>0</v>
      </c>
      <c r="Q8" s="6">
        <f t="shared" si="8"/>
        <v>0</v>
      </c>
      <c r="R8" s="3">
        <f t="shared" si="7"/>
        <v>0</v>
      </c>
      <c r="S8" s="3"/>
      <c r="T8">
        <v>2</v>
      </c>
      <c r="U8">
        <v>166.66</v>
      </c>
    </row>
    <row r="9" spans="1:25" x14ac:dyDescent="0.25">
      <c r="A9" s="2"/>
      <c r="B9" s="23"/>
      <c r="C9" s="13"/>
      <c r="D9" s="24"/>
      <c r="E9" s="21">
        <f t="shared" si="1"/>
        <v>0</v>
      </c>
      <c r="F9" s="14">
        <f t="shared" si="2"/>
        <v>0</v>
      </c>
      <c r="G9" s="22">
        <f t="shared" si="3"/>
        <v>0</v>
      </c>
      <c r="H9" s="21">
        <f t="shared" si="4"/>
        <v>0</v>
      </c>
      <c r="I9" s="14">
        <f t="shared" si="4"/>
        <v>0</v>
      </c>
      <c r="J9" s="22">
        <f t="shared" si="4"/>
        <v>0</v>
      </c>
      <c r="K9" s="21">
        <f t="shared" si="5"/>
        <v>0</v>
      </c>
      <c r="L9" s="14">
        <f t="shared" si="5"/>
        <v>0</v>
      </c>
      <c r="M9" s="22">
        <f t="shared" si="5"/>
        <v>0</v>
      </c>
      <c r="N9" s="21">
        <f t="shared" si="6"/>
        <v>0</v>
      </c>
      <c r="O9" s="14">
        <f t="shared" si="0"/>
        <v>0</v>
      </c>
      <c r="P9" s="22">
        <f t="shared" si="0"/>
        <v>0</v>
      </c>
      <c r="Q9" s="6">
        <f t="shared" si="8"/>
        <v>0</v>
      </c>
      <c r="R9" s="3">
        <f t="shared" si="7"/>
        <v>0</v>
      </c>
      <c r="S9" s="3"/>
      <c r="T9">
        <v>1</v>
      </c>
      <c r="U9">
        <v>55.55</v>
      </c>
    </row>
    <row r="10" spans="1:25" x14ac:dyDescent="0.25">
      <c r="A10" s="2"/>
      <c r="B10" s="23"/>
      <c r="C10" s="13"/>
      <c r="D10" s="24"/>
      <c r="E10" s="21">
        <f t="shared" si="1"/>
        <v>0</v>
      </c>
      <c r="F10" s="14">
        <f t="shared" si="2"/>
        <v>0</v>
      </c>
      <c r="G10" s="22">
        <f t="shared" si="3"/>
        <v>0</v>
      </c>
      <c r="H10" s="21">
        <f t="shared" si="4"/>
        <v>0</v>
      </c>
      <c r="I10" s="14">
        <f t="shared" si="4"/>
        <v>0</v>
      </c>
      <c r="J10" s="22">
        <f t="shared" si="4"/>
        <v>0</v>
      </c>
      <c r="K10" s="21">
        <f t="shared" si="5"/>
        <v>0</v>
      </c>
      <c r="L10" s="14">
        <f t="shared" si="5"/>
        <v>0</v>
      </c>
      <c r="M10" s="22">
        <f t="shared" si="5"/>
        <v>0</v>
      </c>
      <c r="N10" s="21">
        <f t="shared" si="6"/>
        <v>0</v>
      </c>
      <c r="O10" s="14">
        <f t="shared" si="0"/>
        <v>0</v>
      </c>
      <c r="P10" s="22">
        <f t="shared" si="0"/>
        <v>0</v>
      </c>
      <c r="Q10" s="6">
        <f t="shared" si="8"/>
        <v>0</v>
      </c>
      <c r="R10" s="3">
        <f t="shared" si="7"/>
        <v>0</v>
      </c>
      <c r="S10" s="3"/>
      <c r="T10">
        <v>1</v>
      </c>
      <c r="U10">
        <v>25.55</v>
      </c>
    </row>
    <row r="11" spans="1:25" x14ac:dyDescent="0.25">
      <c r="A11" s="2"/>
      <c r="B11" s="23"/>
      <c r="C11" s="13"/>
      <c r="D11" s="24"/>
      <c r="E11" s="21">
        <f t="shared" si="1"/>
        <v>0</v>
      </c>
      <c r="F11" s="14">
        <f t="shared" si="2"/>
        <v>0</v>
      </c>
      <c r="G11" s="22">
        <f t="shared" si="3"/>
        <v>0</v>
      </c>
      <c r="H11" s="21">
        <f t="shared" si="4"/>
        <v>0</v>
      </c>
      <c r="I11" s="14">
        <f t="shared" si="4"/>
        <v>0</v>
      </c>
      <c r="J11" s="22">
        <f t="shared" si="4"/>
        <v>0</v>
      </c>
      <c r="K11" s="21">
        <f t="shared" si="5"/>
        <v>0</v>
      </c>
      <c r="L11" s="14">
        <f t="shared" si="5"/>
        <v>0</v>
      </c>
      <c r="M11" s="22">
        <f t="shared" si="5"/>
        <v>0</v>
      </c>
      <c r="N11" s="21">
        <f t="shared" si="6"/>
        <v>0</v>
      </c>
      <c r="O11" s="14">
        <f t="shared" si="0"/>
        <v>0</v>
      </c>
      <c r="P11" s="22">
        <f t="shared" si="0"/>
        <v>0</v>
      </c>
      <c r="Q11" s="6">
        <f t="shared" si="8"/>
        <v>0</v>
      </c>
      <c r="R11" s="3">
        <f t="shared" si="7"/>
        <v>0</v>
      </c>
      <c r="S11" s="3"/>
      <c r="T11">
        <v>1</v>
      </c>
      <c r="U11">
        <v>25.55</v>
      </c>
    </row>
    <row r="12" spans="1:25" x14ac:dyDescent="0.25">
      <c r="A12" s="2"/>
      <c r="B12" s="23"/>
      <c r="C12" s="13"/>
      <c r="D12" s="24"/>
      <c r="E12" s="21">
        <f t="shared" si="1"/>
        <v>0</v>
      </c>
      <c r="F12" s="14">
        <f t="shared" si="2"/>
        <v>0</v>
      </c>
      <c r="G12" s="22">
        <f t="shared" si="3"/>
        <v>0</v>
      </c>
      <c r="H12" s="21">
        <f t="shared" si="4"/>
        <v>0</v>
      </c>
      <c r="I12" s="14">
        <f t="shared" si="4"/>
        <v>0</v>
      </c>
      <c r="J12" s="22">
        <f t="shared" si="4"/>
        <v>0</v>
      </c>
      <c r="K12" s="21">
        <f t="shared" si="5"/>
        <v>0</v>
      </c>
      <c r="L12" s="14">
        <f t="shared" si="5"/>
        <v>0</v>
      </c>
      <c r="M12" s="22">
        <f t="shared" si="5"/>
        <v>0</v>
      </c>
      <c r="N12" s="21">
        <f t="shared" si="6"/>
        <v>0</v>
      </c>
      <c r="O12" s="14">
        <f t="shared" si="0"/>
        <v>0</v>
      </c>
      <c r="P12" s="22">
        <f t="shared" si="0"/>
        <v>0</v>
      </c>
      <c r="Q12" s="6">
        <f t="shared" si="8"/>
        <v>0</v>
      </c>
      <c r="R12" s="3">
        <f t="shared" si="7"/>
        <v>0</v>
      </c>
      <c r="S12" s="3"/>
      <c r="T12">
        <v>1</v>
      </c>
      <c r="U12">
        <v>50</v>
      </c>
    </row>
    <row r="13" spans="1:25" x14ac:dyDescent="0.25">
      <c r="A13" s="2"/>
      <c r="B13" s="23"/>
      <c r="C13" s="13"/>
      <c r="D13" s="24"/>
      <c r="E13" s="21">
        <f t="shared" si="1"/>
        <v>0</v>
      </c>
      <c r="F13" s="14">
        <f t="shared" si="2"/>
        <v>0</v>
      </c>
      <c r="G13" s="22">
        <f t="shared" si="3"/>
        <v>0</v>
      </c>
      <c r="H13" s="21">
        <f t="shared" si="4"/>
        <v>0</v>
      </c>
      <c r="I13" s="14">
        <f t="shared" si="4"/>
        <v>0</v>
      </c>
      <c r="J13" s="22">
        <f t="shared" si="4"/>
        <v>0</v>
      </c>
      <c r="K13" s="21">
        <f t="shared" si="5"/>
        <v>0</v>
      </c>
      <c r="L13" s="14">
        <f t="shared" si="5"/>
        <v>0</v>
      </c>
      <c r="M13" s="22">
        <f t="shared" si="5"/>
        <v>0</v>
      </c>
      <c r="N13" s="21">
        <f t="shared" si="6"/>
        <v>0</v>
      </c>
      <c r="O13" s="14">
        <f t="shared" si="0"/>
        <v>0</v>
      </c>
      <c r="P13" s="22">
        <f t="shared" si="0"/>
        <v>0</v>
      </c>
      <c r="Q13" s="6">
        <f t="shared" si="8"/>
        <v>0</v>
      </c>
      <c r="R13" s="3">
        <f t="shared" si="7"/>
        <v>0</v>
      </c>
      <c r="S13" s="3"/>
      <c r="T13">
        <v>1</v>
      </c>
      <c r="U13">
        <v>33.33</v>
      </c>
    </row>
    <row r="14" spans="1:25" x14ac:dyDescent="0.25">
      <c r="A14" s="2"/>
      <c r="B14" s="23"/>
      <c r="C14" s="13"/>
      <c r="D14" s="24"/>
      <c r="E14" s="21">
        <f t="shared" si="1"/>
        <v>0</v>
      </c>
      <c r="F14" s="14">
        <f t="shared" si="2"/>
        <v>0</v>
      </c>
      <c r="G14" s="22">
        <f t="shared" si="3"/>
        <v>0</v>
      </c>
      <c r="H14" s="21">
        <f t="shared" si="4"/>
        <v>0</v>
      </c>
      <c r="I14" s="14">
        <f t="shared" si="4"/>
        <v>0</v>
      </c>
      <c r="J14" s="22">
        <f t="shared" si="4"/>
        <v>0</v>
      </c>
      <c r="K14" s="21">
        <f t="shared" si="5"/>
        <v>0</v>
      </c>
      <c r="L14" s="14">
        <f t="shared" si="5"/>
        <v>0</v>
      </c>
      <c r="M14" s="22">
        <f t="shared" si="5"/>
        <v>0</v>
      </c>
      <c r="N14" s="21">
        <f t="shared" si="6"/>
        <v>0</v>
      </c>
      <c r="O14" s="14">
        <f t="shared" si="0"/>
        <v>0</v>
      </c>
      <c r="P14" s="22">
        <f t="shared" si="0"/>
        <v>0</v>
      </c>
      <c r="Q14" s="6">
        <f t="shared" si="8"/>
        <v>0</v>
      </c>
      <c r="R14" s="3">
        <f t="shared" si="7"/>
        <v>0</v>
      </c>
      <c r="S14" s="3"/>
      <c r="T14">
        <v>1</v>
      </c>
      <c r="U14">
        <v>105.55</v>
      </c>
    </row>
    <row r="15" spans="1:25" x14ac:dyDescent="0.25">
      <c r="A15" s="2"/>
      <c r="B15" s="23"/>
      <c r="C15" s="13"/>
      <c r="D15" s="24"/>
      <c r="E15" s="21">
        <f t="shared" si="1"/>
        <v>0</v>
      </c>
      <c r="F15" s="14">
        <f t="shared" si="2"/>
        <v>0</v>
      </c>
      <c r="G15" s="22">
        <f t="shared" si="3"/>
        <v>0</v>
      </c>
      <c r="H15" s="21">
        <f t="shared" si="4"/>
        <v>0</v>
      </c>
      <c r="I15" s="14">
        <f t="shared" si="4"/>
        <v>0</v>
      </c>
      <c r="J15" s="22">
        <f t="shared" si="4"/>
        <v>0</v>
      </c>
      <c r="K15" s="21">
        <f t="shared" si="5"/>
        <v>0</v>
      </c>
      <c r="L15" s="14">
        <f t="shared" si="5"/>
        <v>0</v>
      </c>
      <c r="M15" s="22">
        <f t="shared" si="5"/>
        <v>0</v>
      </c>
      <c r="N15" s="21">
        <f t="shared" si="6"/>
        <v>0</v>
      </c>
      <c r="O15" s="14">
        <f t="shared" si="0"/>
        <v>0</v>
      </c>
      <c r="P15" s="22">
        <f t="shared" si="0"/>
        <v>0</v>
      </c>
      <c r="Q15" s="6">
        <f t="shared" si="8"/>
        <v>0</v>
      </c>
      <c r="R15" s="3">
        <f t="shared" si="7"/>
        <v>0</v>
      </c>
      <c r="S15" s="3"/>
      <c r="T15">
        <v>1</v>
      </c>
      <c r="U15">
        <v>25.55</v>
      </c>
    </row>
    <row r="16" spans="1:25" x14ac:dyDescent="0.25">
      <c r="A16" s="2"/>
      <c r="B16" s="23"/>
      <c r="C16" s="13"/>
      <c r="D16" s="24"/>
      <c r="E16" s="21">
        <f t="shared" si="1"/>
        <v>0</v>
      </c>
      <c r="F16" s="14">
        <f t="shared" si="2"/>
        <v>0</v>
      </c>
      <c r="G16" s="22">
        <f t="shared" si="3"/>
        <v>0</v>
      </c>
      <c r="H16" s="21">
        <f t="shared" si="4"/>
        <v>0</v>
      </c>
      <c r="I16" s="14">
        <f t="shared" si="4"/>
        <v>0</v>
      </c>
      <c r="J16" s="22">
        <f t="shared" si="4"/>
        <v>0</v>
      </c>
      <c r="K16" s="21">
        <f t="shared" si="5"/>
        <v>0</v>
      </c>
      <c r="L16" s="14">
        <f t="shared" si="5"/>
        <v>0</v>
      </c>
      <c r="M16" s="22">
        <f t="shared" si="5"/>
        <v>0</v>
      </c>
      <c r="N16" s="21">
        <f t="shared" si="6"/>
        <v>0</v>
      </c>
      <c r="O16" s="14">
        <f t="shared" si="0"/>
        <v>0</v>
      </c>
      <c r="P16" s="22">
        <f t="shared" si="0"/>
        <v>0</v>
      </c>
      <c r="Q16" s="6">
        <f t="shared" si="8"/>
        <v>0</v>
      </c>
      <c r="R16" s="3">
        <f t="shared" si="7"/>
        <v>0</v>
      </c>
      <c r="S16" s="3"/>
      <c r="T16">
        <v>1</v>
      </c>
      <c r="U16">
        <v>25.55</v>
      </c>
    </row>
    <row r="17" spans="1:21" x14ac:dyDescent="0.25">
      <c r="A17" s="2"/>
      <c r="B17" s="23"/>
      <c r="C17" s="13"/>
      <c r="D17" s="24"/>
      <c r="E17" s="21">
        <f t="shared" si="1"/>
        <v>0</v>
      </c>
      <c r="F17" s="14">
        <f t="shared" si="2"/>
        <v>0</v>
      </c>
      <c r="G17" s="22">
        <f t="shared" si="3"/>
        <v>0</v>
      </c>
      <c r="H17" s="21">
        <f t="shared" si="4"/>
        <v>0</v>
      </c>
      <c r="I17" s="14">
        <f t="shared" si="4"/>
        <v>0</v>
      </c>
      <c r="J17" s="22">
        <f t="shared" si="4"/>
        <v>0</v>
      </c>
      <c r="K17" s="21">
        <f t="shared" si="5"/>
        <v>0</v>
      </c>
      <c r="L17" s="14">
        <f t="shared" si="5"/>
        <v>0</v>
      </c>
      <c r="M17" s="22">
        <f t="shared" si="5"/>
        <v>0</v>
      </c>
      <c r="N17" s="21">
        <f t="shared" si="6"/>
        <v>0</v>
      </c>
      <c r="O17" s="14">
        <f t="shared" si="0"/>
        <v>0</v>
      </c>
      <c r="P17" s="22">
        <f t="shared" si="0"/>
        <v>0</v>
      </c>
      <c r="Q17" s="6">
        <f t="shared" si="8"/>
        <v>0</v>
      </c>
      <c r="R17" s="3">
        <f t="shared" si="7"/>
        <v>0</v>
      </c>
      <c r="S17" s="3"/>
      <c r="T17">
        <v>1</v>
      </c>
      <c r="U17">
        <v>50</v>
      </c>
    </row>
    <row r="18" spans="1:21" x14ac:dyDescent="0.25">
      <c r="A18" s="2"/>
      <c r="B18" s="23"/>
      <c r="C18" s="13"/>
      <c r="D18" s="24"/>
      <c r="E18" s="21">
        <f t="shared" si="1"/>
        <v>0</v>
      </c>
      <c r="F18" s="14">
        <f t="shared" si="2"/>
        <v>0</v>
      </c>
      <c r="G18" s="22">
        <f t="shared" si="3"/>
        <v>0</v>
      </c>
      <c r="H18" s="21">
        <f t="shared" si="4"/>
        <v>0</v>
      </c>
      <c r="I18" s="14">
        <f t="shared" si="4"/>
        <v>0</v>
      </c>
      <c r="J18" s="22">
        <f t="shared" si="4"/>
        <v>0</v>
      </c>
      <c r="K18" s="21">
        <f t="shared" si="5"/>
        <v>0</v>
      </c>
      <c r="L18" s="14">
        <f t="shared" si="5"/>
        <v>0</v>
      </c>
      <c r="M18" s="22">
        <f t="shared" si="5"/>
        <v>0</v>
      </c>
      <c r="N18" s="21">
        <f t="shared" si="6"/>
        <v>0</v>
      </c>
      <c r="O18" s="14">
        <f t="shared" si="0"/>
        <v>0</v>
      </c>
      <c r="P18" s="22">
        <f t="shared" si="0"/>
        <v>0</v>
      </c>
      <c r="Q18" s="6">
        <f t="shared" si="8"/>
        <v>0</v>
      </c>
      <c r="R18" s="3">
        <f t="shared" si="7"/>
        <v>0</v>
      </c>
      <c r="S18" s="3"/>
      <c r="T18">
        <v>1</v>
      </c>
      <c r="U18">
        <v>88.88</v>
      </c>
    </row>
    <row r="19" spans="1:21" x14ac:dyDescent="0.25">
      <c r="A19" s="2"/>
      <c r="B19" s="23"/>
      <c r="C19" s="13"/>
      <c r="D19" s="24"/>
      <c r="E19" s="21">
        <f t="shared" si="1"/>
        <v>0</v>
      </c>
      <c r="F19" s="14">
        <f t="shared" si="2"/>
        <v>0</v>
      </c>
      <c r="G19" s="22">
        <f t="shared" si="3"/>
        <v>0</v>
      </c>
      <c r="H19" s="21">
        <f t="shared" si="4"/>
        <v>0</v>
      </c>
      <c r="I19" s="14">
        <f t="shared" si="4"/>
        <v>0</v>
      </c>
      <c r="J19" s="22">
        <f t="shared" si="4"/>
        <v>0</v>
      </c>
      <c r="K19" s="21">
        <f t="shared" si="5"/>
        <v>0</v>
      </c>
      <c r="L19" s="14">
        <f t="shared" si="5"/>
        <v>0</v>
      </c>
      <c r="M19" s="22">
        <f t="shared" si="5"/>
        <v>0</v>
      </c>
      <c r="N19" s="21">
        <f t="shared" si="6"/>
        <v>0</v>
      </c>
      <c r="O19" s="14">
        <f t="shared" si="0"/>
        <v>0</v>
      </c>
      <c r="P19" s="22">
        <f t="shared" si="0"/>
        <v>0</v>
      </c>
      <c r="Q19" s="6">
        <f t="shared" si="8"/>
        <v>0</v>
      </c>
      <c r="R19" s="3">
        <f t="shared" si="7"/>
        <v>0</v>
      </c>
      <c r="S19" s="3"/>
      <c r="T19">
        <v>1</v>
      </c>
      <c r="U19">
        <v>25.55</v>
      </c>
    </row>
    <row r="20" spans="1:21" x14ac:dyDescent="0.25">
      <c r="A20" s="2"/>
      <c r="B20" s="23"/>
      <c r="C20" s="13"/>
      <c r="D20" s="24"/>
      <c r="E20" s="21">
        <f t="shared" si="1"/>
        <v>0</v>
      </c>
      <c r="F20" s="14">
        <f t="shared" si="2"/>
        <v>0</v>
      </c>
      <c r="G20" s="22">
        <f t="shared" si="3"/>
        <v>0</v>
      </c>
      <c r="H20" s="21">
        <f t="shared" si="4"/>
        <v>0</v>
      </c>
      <c r="I20" s="14">
        <f t="shared" si="4"/>
        <v>0</v>
      </c>
      <c r="J20" s="22">
        <f t="shared" si="4"/>
        <v>0</v>
      </c>
      <c r="K20" s="21">
        <f t="shared" si="5"/>
        <v>0</v>
      </c>
      <c r="L20" s="14">
        <f t="shared" si="5"/>
        <v>0</v>
      </c>
      <c r="M20" s="22">
        <f t="shared" si="5"/>
        <v>0</v>
      </c>
      <c r="N20" s="21">
        <f t="shared" si="6"/>
        <v>0</v>
      </c>
      <c r="O20" s="14">
        <f t="shared" si="6"/>
        <v>0</v>
      </c>
      <c r="P20" s="22">
        <f t="shared" si="6"/>
        <v>0</v>
      </c>
      <c r="Q20" s="6">
        <f t="shared" si="8"/>
        <v>0</v>
      </c>
      <c r="R20" s="3">
        <f t="shared" si="7"/>
        <v>0</v>
      </c>
      <c r="S20" s="3"/>
      <c r="T20">
        <v>1</v>
      </c>
      <c r="U20">
        <v>50</v>
      </c>
    </row>
    <row r="21" spans="1:21" x14ac:dyDescent="0.25">
      <c r="A21" s="2"/>
      <c r="B21" s="23"/>
      <c r="C21" s="13"/>
      <c r="D21" s="24"/>
      <c r="E21" s="21">
        <f t="shared" si="1"/>
        <v>0</v>
      </c>
      <c r="F21" s="14">
        <f t="shared" si="2"/>
        <v>0</v>
      </c>
      <c r="G21" s="22">
        <f t="shared" si="3"/>
        <v>0</v>
      </c>
      <c r="H21" s="21">
        <f t="shared" si="4"/>
        <v>0</v>
      </c>
      <c r="I21" s="14">
        <f t="shared" si="4"/>
        <v>0</v>
      </c>
      <c r="J21" s="22">
        <f t="shared" si="4"/>
        <v>0</v>
      </c>
      <c r="K21" s="21">
        <f t="shared" si="5"/>
        <v>0</v>
      </c>
      <c r="L21" s="14">
        <f t="shared" si="5"/>
        <v>0</v>
      </c>
      <c r="M21" s="22">
        <f t="shared" si="5"/>
        <v>0</v>
      </c>
      <c r="N21" s="21">
        <f t="shared" si="6"/>
        <v>0</v>
      </c>
      <c r="O21" s="14">
        <f t="shared" si="6"/>
        <v>0</v>
      </c>
      <c r="P21" s="22">
        <f t="shared" si="6"/>
        <v>0</v>
      </c>
      <c r="Q21" s="6">
        <f t="shared" si="8"/>
        <v>0</v>
      </c>
      <c r="R21" s="3">
        <f t="shared" si="7"/>
        <v>0</v>
      </c>
      <c r="S21" s="3"/>
      <c r="T21">
        <v>1</v>
      </c>
      <c r="U21">
        <v>50</v>
      </c>
    </row>
    <row r="22" spans="1:21" x14ac:dyDescent="0.25">
      <c r="A22" s="2"/>
      <c r="B22" s="23"/>
      <c r="C22" s="13"/>
      <c r="D22" s="24"/>
      <c r="E22" s="21">
        <f t="shared" si="1"/>
        <v>0</v>
      </c>
      <c r="F22" s="14">
        <f t="shared" si="2"/>
        <v>0</v>
      </c>
      <c r="G22" s="22">
        <f t="shared" si="3"/>
        <v>0</v>
      </c>
      <c r="H22" s="21">
        <f t="shared" si="4"/>
        <v>0</v>
      </c>
      <c r="I22" s="14">
        <f t="shared" si="4"/>
        <v>0</v>
      </c>
      <c r="J22" s="22">
        <f t="shared" si="4"/>
        <v>0</v>
      </c>
      <c r="K22" s="21">
        <f t="shared" si="5"/>
        <v>0</v>
      </c>
      <c r="L22" s="14">
        <f t="shared" si="5"/>
        <v>0</v>
      </c>
      <c r="M22" s="22">
        <f t="shared" si="5"/>
        <v>0</v>
      </c>
      <c r="N22" s="21">
        <f t="shared" si="6"/>
        <v>0</v>
      </c>
      <c r="O22" s="14">
        <f t="shared" si="6"/>
        <v>0</v>
      </c>
      <c r="P22" s="22">
        <f t="shared" si="6"/>
        <v>0</v>
      </c>
      <c r="Q22" s="6">
        <f t="shared" si="8"/>
        <v>0</v>
      </c>
      <c r="R22" s="3">
        <f t="shared" si="7"/>
        <v>0</v>
      </c>
      <c r="S22" s="3"/>
      <c r="T22">
        <v>1</v>
      </c>
      <c r="U22">
        <v>25.55</v>
      </c>
    </row>
    <row r="23" spans="1:21" x14ac:dyDescent="0.25">
      <c r="A23" s="2"/>
      <c r="B23" s="23"/>
      <c r="C23" s="13"/>
      <c r="D23" s="24"/>
      <c r="E23" s="21">
        <f t="shared" si="1"/>
        <v>0</v>
      </c>
      <c r="F23" s="14">
        <f t="shared" si="2"/>
        <v>0</v>
      </c>
      <c r="G23" s="22">
        <f t="shared" si="3"/>
        <v>0</v>
      </c>
      <c r="H23" s="21">
        <f t="shared" si="4"/>
        <v>0</v>
      </c>
      <c r="I23" s="14">
        <f t="shared" si="4"/>
        <v>0</v>
      </c>
      <c r="J23" s="22">
        <f t="shared" si="4"/>
        <v>0</v>
      </c>
      <c r="K23" s="21">
        <f t="shared" si="5"/>
        <v>0</v>
      </c>
      <c r="L23" s="14">
        <f t="shared" si="5"/>
        <v>0</v>
      </c>
      <c r="M23" s="22">
        <f t="shared" si="5"/>
        <v>0</v>
      </c>
      <c r="N23" s="21">
        <f t="shared" si="6"/>
        <v>0</v>
      </c>
      <c r="O23" s="14">
        <f t="shared" si="6"/>
        <v>0</v>
      </c>
      <c r="P23" s="22">
        <f t="shared" si="6"/>
        <v>0</v>
      </c>
      <c r="Q23" s="6">
        <f t="shared" si="8"/>
        <v>0</v>
      </c>
      <c r="R23" s="3">
        <f t="shared" si="7"/>
        <v>0</v>
      </c>
      <c r="S23" s="3"/>
      <c r="T23">
        <v>1</v>
      </c>
      <c r="U23">
        <v>25.55</v>
      </c>
    </row>
    <row r="24" spans="1:21" x14ac:dyDescent="0.25">
      <c r="A24" s="2"/>
      <c r="B24" s="23"/>
      <c r="C24" s="13"/>
      <c r="D24" s="24"/>
      <c r="E24" s="21">
        <f t="shared" si="1"/>
        <v>0</v>
      </c>
      <c r="F24" s="14">
        <f t="shared" si="2"/>
        <v>0</v>
      </c>
      <c r="G24" s="22">
        <f t="shared" si="3"/>
        <v>0</v>
      </c>
      <c r="H24" s="21">
        <f t="shared" si="4"/>
        <v>0</v>
      </c>
      <c r="I24" s="14">
        <f t="shared" si="4"/>
        <v>0</v>
      </c>
      <c r="J24" s="22">
        <f t="shared" si="4"/>
        <v>0</v>
      </c>
      <c r="K24" s="21">
        <f t="shared" si="5"/>
        <v>0</v>
      </c>
      <c r="L24" s="14">
        <f t="shared" si="5"/>
        <v>0</v>
      </c>
      <c r="M24" s="22">
        <f t="shared" si="5"/>
        <v>0</v>
      </c>
      <c r="N24" s="21">
        <f t="shared" si="6"/>
        <v>0</v>
      </c>
      <c r="O24" s="14">
        <f t="shared" si="6"/>
        <v>0</v>
      </c>
      <c r="P24" s="22">
        <f t="shared" si="6"/>
        <v>0</v>
      </c>
      <c r="Q24" s="6">
        <f t="shared" si="8"/>
        <v>0</v>
      </c>
      <c r="R24" s="3">
        <f t="shared" si="7"/>
        <v>0</v>
      </c>
      <c r="S24" s="3"/>
      <c r="T24">
        <v>1</v>
      </c>
      <c r="U24">
        <v>25.55</v>
      </c>
    </row>
    <row r="25" spans="1:21" x14ac:dyDescent="0.25">
      <c r="A25" s="2"/>
      <c r="B25" s="23"/>
      <c r="C25" s="13"/>
      <c r="D25" s="24"/>
      <c r="E25" s="21">
        <f t="shared" si="1"/>
        <v>0</v>
      </c>
      <c r="F25" s="14">
        <f t="shared" si="2"/>
        <v>0</v>
      </c>
      <c r="G25" s="22">
        <f t="shared" si="3"/>
        <v>0</v>
      </c>
      <c r="H25" s="21">
        <f t="shared" si="4"/>
        <v>0</v>
      </c>
      <c r="I25" s="14">
        <f t="shared" si="4"/>
        <v>0</v>
      </c>
      <c r="J25" s="22">
        <f t="shared" si="4"/>
        <v>0</v>
      </c>
      <c r="K25" s="21">
        <f t="shared" si="5"/>
        <v>0</v>
      </c>
      <c r="L25" s="14">
        <f t="shared" si="5"/>
        <v>0</v>
      </c>
      <c r="M25" s="22">
        <f t="shared" si="5"/>
        <v>0</v>
      </c>
      <c r="N25" s="21">
        <f t="shared" si="6"/>
        <v>0</v>
      </c>
      <c r="O25" s="14">
        <f t="shared" si="6"/>
        <v>0</v>
      </c>
      <c r="P25" s="22">
        <f t="shared" si="6"/>
        <v>0</v>
      </c>
      <c r="Q25" s="6">
        <f t="shared" si="8"/>
        <v>0</v>
      </c>
      <c r="R25" s="3">
        <f t="shared" si="7"/>
        <v>0</v>
      </c>
      <c r="S25" s="3"/>
      <c r="T25">
        <v>2</v>
      </c>
      <c r="U25">
        <v>166.66</v>
      </c>
    </row>
    <row r="26" spans="1:21" x14ac:dyDescent="0.25">
      <c r="A26" s="2"/>
      <c r="B26" s="23"/>
      <c r="C26" s="13"/>
      <c r="D26" s="24"/>
      <c r="E26" s="21">
        <f t="shared" si="1"/>
        <v>0</v>
      </c>
      <c r="F26" s="14">
        <f t="shared" si="2"/>
        <v>0</v>
      </c>
      <c r="G26" s="22">
        <f t="shared" si="3"/>
        <v>0</v>
      </c>
      <c r="H26" s="21">
        <f t="shared" si="4"/>
        <v>0</v>
      </c>
      <c r="I26" s="14">
        <f t="shared" si="4"/>
        <v>0</v>
      </c>
      <c r="J26" s="22">
        <f t="shared" si="4"/>
        <v>0</v>
      </c>
      <c r="K26" s="21">
        <f t="shared" si="5"/>
        <v>0</v>
      </c>
      <c r="L26" s="14">
        <f t="shared" si="5"/>
        <v>0</v>
      </c>
      <c r="M26" s="22">
        <f t="shared" si="5"/>
        <v>0</v>
      </c>
      <c r="N26" s="21">
        <f t="shared" si="6"/>
        <v>0</v>
      </c>
      <c r="O26" s="14">
        <f t="shared" si="6"/>
        <v>0</v>
      </c>
      <c r="P26" s="22">
        <f t="shared" si="6"/>
        <v>0</v>
      </c>
      <c r="Q26" s="6">
        <f t="shared" si="8"/>
        <v>0</v>
      </c>
      <c r="R26" s="3">
        <f t="shared" si="7"/>
        <v>0</v>
      </c>
      <c r="S26" s="3"/>
      <c r="T26">
        <v>2</v>
      </c>
      <c r="U26">
        <v>166.66</v>
      </c>
    </row>
    <row r="27" spans="1:21" x14ac:dyDescent="0.25">
      <c r="A27" s="2"/>
      <c r="B27" s="23"/>
      <c r="C27" s="13"/>
      <c r="D27" s="24"/>
      <c r="E27" s="21">
        <f t="shared" si="1"/>
        <v>0</v>
      </c>
      <c r="F27" s="14">
        <f t="shared" si="2"/>
        <v>0</v>
      </c>
      <c r="G27" s="22">
        <f t="shared" si="3"/>
        <v>0</v>
      </c>
      <c r="H27" s="21">
        <f t="shared" si="4"/>
        <v>0</v>
      </c>
      <c r="I27" s="14">
        <f t="shared" si="4"/>
        <v>0</v>
      </c>
      <c r="J27" s="22">
        <f t="shared" si="4"/>
        <v>0</v>
      </c>
      <c r="K27" s="21">
        <f t="shared" si="5"/>
        <v>0</v>
      </c>
      <c r="L27" s="14">
        <f t="shared" si="5"/>
        <v>0</v>
      </c>
      <c r="M27" s="22">
        <f t="shared" si="5"/>
        <v>0</v>
      </c>
      <c r="N27" s="21">
        <f t="shared" si="6"/>
        <v>0</v>
      </c>
      <c r="O27" s="14">
        <f t="shared" si="6"/>
        <v>0</v>
      </c>
      <c r="P27" s="22">
        <f t="shared" si="6"/>
        <v>0</v>
      </c>
      <c r="Q27" s="6">
        <f t="shared" si="8"/>
        <v>0</v>
      </c>
      <c r="R27" s="3">
        <f t="shared" si="7"/>
        <v>0</v>
      </c>
      <c r="S27" s="3"/>
      <c r="T27">
        <v>1</v>
      </c>
      <c r="U27">
        <v>133.33000000000001</v>
      </c>
    </row>
    <row r="28" spans="1:21" x14ac:dyDescent="0.25">
      <c r="A28" s="2"/>
      <c r="B28" s="23"/>
      <c r="C28" s="13"/>
      <c r="D28" s="24"/>
      <c r="E28" s="21">
        <f t="shared" si="1"/>
        <v>0</v>
      </c>
      <c r="F28" s="14">
        <f t="shared" si="2"/>
        <v>0</v>
      </c>
      <c r="G28" s="22">
        <f t="shared" si="3"/>
        <v>0</v>
      </c>
      <c r="H28" s="21">
        <f t="shared" si="4"/>
        <v>0</v>
      </c>
      <c r="I28" s="14">
        <f t="shared" si="4"/>
        <v>0</v>
      </c>
      <c r="J28" s="22">
        <f t="shared" si="4"/>
        <v>0</v>
      </c>
      <c r="K28" s="21">
        <f t="shared" si="5"/>
        <v>0</v>
      </c>
      <c r="L28" s="14">
        <f t="shared" si="5"/>
        <v>0</v>
      </c>
      <c r="M28" s="22">
        <f t="shared" si="5"/>
        <v>0</v>
      </c>
      <c r="N28" s="21">
        <f t="shared" si="6"/>
        <v>0</v>
      </c>
      <c r="O28" s="14">
        <f t="shared" si="6"/>
        <v>0</v>
      </c>
      <c r="P28" s="22">
        <f t="shared" si="6"/>
        <v>0</v>
      </c>
      <c r="Q28" s="6">
        <f t="shared" si="8"/>
        <v>0</v>
      </c>
      <c r="R28" s="3">
        <f t="shared" si="7"/>
        <v>0</v>
      </c>
      <c r="S28" s="3"/>
      <c r="T28">
        <v>1</v>
      </c>
      <c r="U28">
        <v>94.44</v>
      </c>
    </row>
    <row r="29" spans="1:21" x14ac:dyDescent="0.25">
      <c r="A29" s="2"/>
      <c r="B29" s="23"/>
      <c r="C29" s="13"/>
      <c r="D29" s="24"/>
      <c r="E29" s="21">
        <f t="shared" si="1"/>
        <v>0</v>
      </c>
      <c r="F29" s="14">
        <f t="shared" si="2"/>
        <v>0</v>
      </c>
      <c r="G29" s="22">
        <f t="shared" si="3"/>
        <v>0</v>
      </c>
      <c r="H29" s="21">
        <f t="shared" si="4"/>
        <v>0</v>
      </c>
      <c r="I29" s="14">
        <f t="shared" si="4"/>
        <v>0</v>
      </c>
      <c r="J29" s="22">
        <f t="shared" si="4"/>
        <v>0</v>
      </c>
      <c r="K29" s="21">
        <f t="shared" si="5"/>
        <v>0</v>
      </c>
      <c r="L29" s="14">
        <f t="shared" si="5"/>
        <v>0</v>
      </c>
      <c r="M29" s="22">
        <f t="shared" si="5"/>
        <v>0</v>
      </c>
      <c r="N29" s="21">
        <f t="shared" si="6"/>
        <v>0</v>
      </c>
      <c r="O29" s="14">
        <f t="shared" si="6"/>
        <v>0</v>
      </c>
      <c r="P29" s="22">
        <f t="shared" si="6"/>
        <v>0</v>
      </c>
      <c r="Q29" s="6">
        <f t="shared" si="8"/>
        <v>0</v>
      </c>
      <c r="R29" s="3">
        <f t="shared" si="7"/>
        <v>0</v>
      </c>
      <c r="S29" s="3"/>
      <c r="T29">
        <v>1</v>
      </c>
      <c r="U29">
        <v>94.44</v>
      </c>
    </row>
    <row r="30" spans="1:21" x14ac:dyDescent="0.25">
      <c r="A30" s="2"/>
      <c r="B30" s="23"/>
      <c r="C30" s="13"/>
      <c r="D30" s="24"/>
      <c r="E30" s="21">
        <f t="shared" si="1"/>
        <v>0</v>
      </c>
      <c r="F30" s="14">
        <f t="shared" si="2"/>
        <v>0</v>
      </c>
      <c r="G30" s="22">
        <f t="shared" si="3"/>
        <v>0</v>
      </c>
      <c r="H30" s="21">
        <f t="shared" si="4"/>
        <v>0</v>
      </c>
      <c r="I30" s="14">
        <f t="shared" si="4"/>
        <v>0</v>
      </c>
      <c r="J30" s="22">
        <f t="shared" si="4"/>
        <v>0</v>
      </c>
      <c r="K30" s="21">
        <f t="shared" si="5"/>
        <v>0</v>
      </c>
      <c r="L30" s="14">
        <f t="shared" si="5"/>
        <v>0</v>
      </c>
      <c r="M30" s="22">
        <f t="shared" si="5"/>
        <v>0</v>
      </c>
      <c r="N30" s="21">
        <f t="shared" si="6"/>
        <v>0</v>
      </c>
      <c r="O30" s="14">
        <f t="shared" si="6"/>
        <v>0</v>
      </c>
      <c r="P30" s="22">
        <f t="shared" si="6"/>
        <v>0</v>
      </c>
      <c r="Q30" s="6">
        <f t="shared" si="8"/>
        <v>0</v>
      </c>
      <c r="R30" s="3">
        <f t="shared" si="7"/>
        <v>0</v>
      </c>
      <c r="S30" s="3"/>
      <c r="T30">
        <v>1</v>
      </c>
      <c r="U30">
        <v>94.44</v>
      </c>
    </row>
    <row r="31" spans="1:21" x14ac:dyDescent="0.25">
      <c r="A31" s="2"/>
      <c r="B31" s="23"/>
      <c r="C31" s="13"/>
      <c r="D31" s="24"/>
      <c r="E31" s="21">
        <f t="shared" si="1"/>
        <v>0</v>
      </c>
      <c r="F31" s="14">
        <f t="shared" si="2"/>
        <v>0</v>
      </c>
      <c r="G31" s="22">
        <f t="shared" si="3"/>
        <v>0</v>
      </c>
      <c r="H31" s="21">
        <f t="shared" si="4"/>
        <v>0</v>
      </c>
      <c r="I31" s="14">
        <f t="shared" si="4"/>
        <v>0</v>
      </c>
      <c r="J31" s="22">
        <f t="shared" si="4"/>
        <v>0</v>
      </c>
      <c r="K31" s="21">
        <f t="shared" si="5"/>
        <v>0</v>
      </c>
      <c r="L31" s="14">
        <f t="shared" si="5"/>
        <v>0</v>
      </c>
      <c r="M31" s="22">
        <f t="shared" si="5"/>
        <v>0</v>
      </c>
      <c r="N31" s="21">
        <f t="shared" si="6"/>
        <v>0</v>
      </c>
      <c r="O31" s="14">
        <f t="shared" si="6"/>
        <v>0</v>
      </c>
      <c r="P31" s="22">
        <f t="shared" si="6"/>
        <v>0</v>
      </c>
      <c r="Q31" s="6">
        <f t="shared" si="8"/>
        <v>0</v>
      </c>
      <c r="R31" s="3">
        <f t="shared" si="7"/>
        <v>0</v>
      </c>
      <c r="S31" s="3"/>
      <c r="T31">
        <v>1</v>
      </c>
      <c r="U31">
        <v>94.44</v>
      </c>
    </row>
    <row r="32" spans="1:21" ht="15.75" thickBot="1" x14ac:dyDescent="0.3">
      <c r="A32" s="11"/>
      <c r="B32" s="25"/>
      <c r="C32" s="26"/>
      <c r="D32" s="27"/>
      <c r="E32" s="28">
        <f t="shared" si="1"/>
        <v>0</v>
      </c>
      <c r="F32" s="29">
        <f t="shared" si="2"/>
        <v>0</v>
      </c>
      <c r="G32" s="30">
        <f t="shared" si="3"/>
        <v>0</v>
      </c>
      <c r="H32" s="28">
        <f t="shared" si="4"/>
        <v>0</v>
      </c>
      <c r="I32" s="29">
        <f t="shared" si="4"/>
        <v>0</v>
      </c>
      <c r="J32" s="30">
        <f t="shared" si="4"/>
        <v>0</v>
      </c>
      <c r="K32" s="28">
        <f t="shared" si="5"/>
        <v>0</v>
      </c>
      <c r="L32" s="29">
        <f t="shared" si="5"/>
        <v>0</v>
      </c>
      <c r="M32" s="30">
        <f t="shared" si="5"/>
        <v>0</v>
      </c>
      <c r="N32" s="28">
        <f t="shared" si="6"/>
        <v>0</v>
      </c>
      <c r="O32" s="29">
        <f t="shared" si="6"/>
        <v>0</v>
      </c>
      <c r="P32" s="30">
        <f t="shared" si="6"/>
        <v>0</v>
      </c>
      <c r="Q32" s="6">
        <f t="shared" si="8"/>
        <v>0</v>
      </c>
      <c r="R32" s="3">
        <f t="shared" si="7"/>
        <v>0</v>
      </c>
      <c r="S32" s="3"/>
      <c r="T32">
        <v>1</v>
      </c>
      <c r="U32">
        <v>94.44</v>
      </c>
    </row>
    <row r="33" spans="1:21" x14ac:dyDescent="0.25">
      <c r="A33" t="s">
        <v>6</v>
      </c>
      <c r="B33" s="18">
        <f t="shared" ref="B33:G33" si="9">SUM(B4:B32)</f>
        <v>0</v>
      </c>
      <c r="C33" s="18">
        <f t="shared" si="9"/>
        <v>0</v>
      </c>
      <c r="D33" s="18">
        <f t="shared" si="9"/>
        <v>0</v>
      </c>
      <c r="E33" s="18">
        <f t="shared" si="9"/>
        <v>0</v>
      </c>
      <c r="F33" s="18">
        <f t="shared" si="9"/>
        <v>0</v>
      </c>
      <c r="G33" s="18">
        <f t="shared" si="9"/>
        <v>0</v>
      </c>
      <c r="H33" s="18">
        <f t="shared" ref="H33:P33" si="10">SUM(H4:H32)</f>
        <v>0</v>
      </c>
      <c r="I33" s="18">
        <f t="shared" si="10"/>
        <v>0</v>
      </c>
      <c r="J33" s="18">
        <f t="shared" si="10"/>
        <v>0</v>
      </c>
      <c r="K33" s="18">
        <f t="shared" si="10"/>
        <v>0</v>
      </c>
      <c r="L33" s="18">
        <f t="shared" si="10"/>
        <v>0</v>
      </c>
      <c r="M33" s="18">
        <f t="shared" si="10"/>
        <v>0</v>
      </c>
      <c r="N33" s="18">
        <f t="shared" si="10"/>
        <v>0</v>
      </c>
      <c r="O33" s="18">
        <f t="shared" si="10"/>
        <v>0</v>
      </c>
      <c r="P33" s="18">
        <f t="shared" si="10"/>
        <v>0</v>
      </c>
      <c r="Q33" s="16">
        <f>ROUND(R33/Y4,0)</f>
        <v>0</v>
      </c>
      <c r="R33" s="17">
        <f>SUM(R4:R32)</f>
        <v>0</v>
      </c>
      <c r="S33" s="17"/>
      <c r="T33">
        <v>4</v>
      </c>
      <c r="U33">
        <v>2170</v>
      </c>
    </row>
  </sheetData>
  <mergeCells count="6">
    <mergeCell ref="Q2:S2"/>
    <mergeCell ref="B2:D2"/>
    <mergeCell ref="E2:G2"/>
    <mergeCell ref="H2:J2"/>
    <mergeCell ref="K2:M2"/>
    <mergeCell ref="N2:P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6"/>
  <sheetViews>
    <sheetView tabSelected="1" workbookViewId="0">
      <selection activeCell="A7" sqref="A7"/>
    </sheetView>
  </sheetViews>
  <sheetFormatPr defaultRowHeight="15" x14ac:dyDescent="0.25"/>
  <cols>
    <col min="1" max="1" width="21.42578125" customWidth="1"/>
    <col min="3" max="3" width="10.85546875" customWidth="1"/>
    <col min="4" max="4" width="10.28515625" customWidth="1"/>
    <col min="5" max="5" width="11" customWidth="1"/>
    <col min="7" max="7" width="10" customWidth="1"/>
    <col min="8" max="8" width="13.28515625" customWidth="1"/>
    <col min="9" max="9" width="27.5703125" customWidth="1"/>
    <col min="11" max="11" width="13" customWidth="1"/>
    <col min="12" max="12" width="27.42578125" customWidth="1"/>
  </cols>
  <sheetData>
    <row r="2" spans="1:12" x14ac:dyDescent="0.25">
      <c r="B2" s="93" t="s">
        <v>27</v>
      </c>
      <c r="C2" s="93"/>
      <c r="D2" s="93"/>
      <c r="H2" s="101" t="s">
        <v>30</v>
      </c>
      <c r="I2" s="101"/>
      <c r="K2" s="101" t="s">
        <v>75</v>
      </c>
      <c r="L2" s="101"/>
    </row>
    <row r="3" spans="1:12" x14ac:dyDescent="0.25">
      <c r="B3" s="15" t="s">
        <v>20</v>
      </c>
      <c r="C3" s="15" t="s">
        <v>22</v>
      </c>
      <c r="D3" s="15" t="s">
        <v>21</v>
      </c>
      <c r="H3" s="43" t="s">
        <v>42</v>
      </c>
      <c r="I3" s="43" t="s">
        <v>43</v>
      </c>
      <c r="K3" s="43" t="s">
        <v>42</v>
      </c>
      <c r="L3" s="43" t="s">
        <v>43</v>
      </c>
    </row>
    <row r="4" spans="1:12" ht="33.75" x14ac:dyDescent="0.25">
      <c r="A4" s="17" t="s">
        <v>105</v>
      </c>
      <c r="B4" s="15" t="s">
        <v>106</v>
      </c>
      <c r="C4" s="65" t="s">
        <v>108</v>
      </c>
      <c r="D4" s="15" t="s">
        <v>109</v>
      </c>
      <c r="H4" s="44" t="s">
        <v>44</v>
      </c>
      <c r="I4" s="45" t="s">
        <v>50</v>
      </c>
      <c r="K4" s="44" t="s">
        <v>77</v>
      </c>
      <c r="L4" s="45" t="s">
        <v>76</v>
      </c>
    </row>
    <row r="5" spans="1:12" ht="33.75" x14ac:dyDescent="0.25">
      <c r="A5" s="17" t="s">
        <v>38</v>
      </c>
      <c r="B5" s="15" t="s">
        <v>110</v>
      </c>
      <c r="C5" s="15" t="s">
        <v>107</v>
      </c>
      <c r="D5" s="15" t="s">
        <v>111</v>
      </c>
      <c r="H5" s="66" t="s">
        <v>45</v>
      </c>
      <c r="I5" s="46" t="s">
        <v>51</v>
      </c>
      <c r="K5" s="66" t="s">
        <v>85</v>
      </c>
      <c r="L5" s="46" t="s">
        <v>83</v>
      </c>
    </row>
    <row r="6" spans="1:12" ht="33.75" x14ac:dyDescent="0.25">
      <c r="A6" s="17" t="s">
        <v>104</v>
      </c>
      <c r="B6" s="15" t="s">
        <v>112</v>
      </c>
      <c r="C6" s="15" t="s">
        <v>113</v>
      </c>
      <c r="D6" s="15" t="s">
        <v>114</v>
      </c>
      <c r="H6" s="68" t="s">
        <v>46</v>
      </c>
      <c r="I6" s="41" t="s">
        <v>52</v>
      </c>
      <c r="K6" s="68" t="s">
        <v>81</v>
      </c>
      <c r="L6" s="41" t="s">
        <v>86</v>
      </c>
    </row>
    <row r="7" spans="1:12" ht="22.5" x14ac:dyDescent="0.25">
      <c r="A7" s="17" t="s">
        <v>141</v>
      </c>
      <c r="B7" s="15" t="s">
        <v>115</v>
      </c>
      <c r="C7" s="15" t="s">
        <v>116</v>
      </c>
      <c r="D7" s="15" t="s">
        <v>117</v>
      </c>
      <c r="H7" s="67" t="s">
        <v>47</v>
      </c>
      <c r="I7" s="42" t="s">
        <v>48</v>
      </c>
      <c r="K7" s="67" t="s">
        <v>82</v>
      </c>
      <c r="L7" s="42" t="s">
        <v>84</v>
      </c>
    </row>
    <row r="8" spans="1:12" ht="33.75" customHeight="1" x14ac:dyDescent="0.25">
      <c r="A8" s="17" t="s">
        <v>103</v>
      </c>
      <c r="B8" s="15">
        <v>10</v>
      </c>
      <c r="C8" s="15">
        <v>20</v>
      </c>
      <c r="D8" s="15">
        <v>30</v>
      </c>
      <c r="E8" s="104" t="s">
        <v>28</v>
      </c>
      <c r="F8" s="104"/>
      <c r="G8" s="104"/>
      <c r="H8" s="69" t="s">
        <v>80</v>
      </c>
      <c r="I8" s="42" t="s">
        <v>49</v>
      </c>
      <c r="K8" s="69" t="s">
        <v>79</v>
      </c>
      <c r="L8" s="42" t="s">
        <v>78</v>
      </c>
    </row>
    <row r="9" spans="1:12" x14ac:dyDescent="0.25">
      <c r="E9" s="104"/>
      <c r="F9" s="104"/>
      <c r="G9" s="104"/>
      <c r="H9" s="49"/>
      <c r="I9" s="50"/>
      <c r="K9" s="49"/>
      <c r="L9" s="50"/>
    </row>
    <row r="10" spans="1:12" x14ac:dyDescent="0.25">
      <c r="H10" s="49"/>
      <c r="I10" s="50"/>
      <c r="K10" s="49"/>
      <c r="L10" s="50"/>
    </row>
    <row r="11" spans="1:12" x14ac:dyDescent="0.25">
      <c r="A11" s="102" t="s">
        <v>29</v>
      </c>
      <c r="B11" s="102"/>
      <c r="C11" s="102"/>
      <c r="D11" s="102"/>
      <c r="E11" s="102"/>
      <c r="F11" s="102"/>
    </row>
    <row r="12" spans="1:12" ht="15.75" thickBot="1" x14ac:dyDescent="0.3">
      <c r="B12" s="103" t="s">
        <v>36</v>
      </c>
      <c r="C12" s="103"/>
      <c r="D12" s="103"/>
      <c r="E12" s="103"/>
      <c r="F12" s="103"/>
    </row>
    <row r="13" spans="1:12" ht="75" x14ac:dyDescent="0.25">
      <c r="A13" s="109" t="s">
        <v>136</v>
      </c>
      <c r="B13" s="107" t="s">
        <v>135</v>
      </c>
      <c r="C13" s="83" t="s">
        <v>100</v>
      </c>
      <c r="D13" s="55" t="s">
        <v>101</v>
      </c>
      <c r="E13" s="55" t="s">
        <v>102</v>
      </c>
    </row>
    <row r="14" spans="1:12" ht="15.75" thickBot="1" x14ac:dyDescent="0.3">
      <c r="A14" s="110"/>
      <c r="B14" s="108"/>
      <c r="C14" s="84">
        <v>1</v>
      </c>
      <c r="D14" s="56">
        <v>1</v>
      </c>
      <c r="E14" s="56">
        <v>1</v>
      </c>
    </row>
    <row r="15" spans="1:12" x14ac:dyDescent="0.25">
      <c r="A15" s="85" t="s">
        <v>30</v>
      </c>
      <c r="B15" s="86"/>
      <c r="C15" s="57">
        <f>IF(($B15)=5,1, IF(($B15)=4,25, IF(($B15)=3,50, IF(($B15)=2,75, IF(($B15)=1,100,0)))))</f>
        <v>0</v>
      </c>
      <c r="D15" s="58">
        <v>0.1</v>
      </c>
      <c r="E15" s="62">
        <f>(C15*D15)*100</f>
        <v>0</v>
      </c>
      <c r="H15" s="90"/>
    </row>
    <row r="16" spans="1:12" x14ac:dyDescent="0.25">
      <c r="A16" s="40" t="s">
        <v>31</v>
      </c>
      <c r="B16" s="82"/>
      <c r="C16" s="57">
        <f>IF(($B16)="1-5",1, IF(($B16)="6-19",25, IF(($B16)="20-30",50, IF(($B16)="31-49",75, IF(($B16)="50+",100,0)))))</f>
        <v>0</v>
      </c>
      <c r="D16" s="60">
        <v>2.5000000000000001E-2</v>
      </c>
      <c r="E16" s="62">
        <f>(C16*D16)*100</f>
        <v>0</v>
      </c>
      <c r="H16" s="91"/>
    </row>
    <row r="17" spans="1:8" x14ac:dyDescent="0.25">
      <c r="A17" s="40" t="s">
        <v>32</v>
      </c>
      <c r="B17" s="82"/>
      <c r="C17" s="57">
        <f>IF(($B17)="1-150",1, IF(($B17)="151-299",25, IF(($B17)="300-500",50, IF(($B17)="501-999",75, IF(($B17)="1000+",100,0)))))</f>
        <v>0</v>
      </c>
      <c r="D17" s="60">
        <v>2.5000000000000001E-2</v>
      </c>
      <c r="E17" s="62">
        <f t="shared" ref="E17:E26" si="0">(C17*D17)*100</f>
        <v>0</v>
      </c>
      <c r="H17" s="90"/>
    </row>
    <row r="18" spans="1:8" x14ac:dyDescent="0.25">
      <c r="A18" s="40" t="s">
        <v>33</v>
      </c>
      <c r="B18" s="82"/>
      <c r="C18" s="57">
        <f>IF(($B18)="1-50",1, IF(($B18)="51-199",25, IF(($B18)="200-300",50, IF(($B18)="301-499",75, IF(($B18)="500+",100,0)))))</f>
        <v>0</v>
      </c>
      <c r="D18" s="58">
        <v>0.05</v>
      </c>
      <c r="E18" s="62">
        <f t="shared" si="0"/>
        <v>0</v>
      </c>
      <c r="H18" s="90"/>
    </row>
    <row r="19" spans="1:8" x14ac:dyDescent="0.25">
      <c r="A19" s="40" t="s">
        <v>65</v>
      </c>
      <c r="B19" s="82"/>
      <c r="C19" s="57">
        <f>IF(($B19)="1-499k",1, IF(($B19)="500k-999k",25, IF(($B19)="1m",50, IF(($B19)="1m-50m",75, IF(($B19)="50m+",100,0)))))</f>
        <v>0</v>
      </c>
      <c r="D19" s="58">
        <v>0.05</v>
      </c>
      <c r="E19" s="62">
        <f t="shared" si="0"/>
        <v>0</v>
      </c>
      <c r="H19" s="90"/>
    </row>
    <row r="20" spans="1:8" x14ac:dyDescent="0.25">
      <c r="A20" s="40" t="s">
        <v>34</v>
      </c>
      <c r="B20" s="82"/>
      <c r="C20" s="57">
        <f>IF(($B20)="1-50",1, IF(($B20)="51-199",25, IF(($B20)="200-300",50, IF(($B20)="301-499",75, IF(($B20)="500+",100,0)))))</f>
        <v>0</v>
      </c>
      <c r="D20" s="58">
        <v>0.15</v>
      </c>
      <c r="E20" s="62">
        <f t="shared" si="0"/>
        <v>0</v>
      </c>
      <c r="H20" s="92"/>
    </row>
    <row r="21" spans="1:8" x14ac:dyDescent="0.25">
      <c r="A21" s="40" t="s">
        <v>35</v>
      </c>
      <c r="B21" s="82"/>
      <c r="C21" s="57">
        <f>IF(($B21)="1-50",1, IF(($B21)="51-199",25, IF(($B21)="200-300",50, IF(($B21)="301-499",75, IF(($B21)="500+",100,0)))))</f>
        <v>0</v>
      </c>
      <c r="D21" s="58">
        <v>0.1</v>
      </c>
      <c r="E21" s="62">
        <f t="shared" si="0"/>
        <v>0</v>
      </c>
      <c r="H21" s="90"/>
    </row>
    <row r="22" spans="1:8" x14ac:dyDescent="0.25">
      <c r="A22" s="40" t="s">
        <v>57</v>
      </c>
      <c r="B22" s="82"/>
      <c r="C22" s="57">
        <f>IF(($B22)=5,100, IF(($B22)=4,75, IF(($B22)=3,50, IF(($B22)=2,25, IF(($B22)=1,1,0)))))</f>
        <v>0</v>
      </c>
      <c r="D22" s="58">
        <v>0.1</v>
      </c>
      <c r="E22" s="62">
        <f t="shared" si="0"/>
        <v>0</v>
      </c>
      <c r="H22" s="90"/>
    </row>
    <row r="23" spans="1:8" x14ac:dyDescent="0.25">
      <c r="A23" s="40" t="s">
        <v>56</v>
      </c>
      <c r="B23" s="82"/>
      <c r="C23" s="57">
        <f>IF(($B23)=5,100, IF(($B23)=4,75, IF(($B23)=3,50, IF(($B23)=2,25, IF(($B23)=1,1,0)))))</f>
        <v>0</v>
      </c>
      <c r="D23" s="58">
        <v>0.1</v>
      </c>
      <c r="E23" s="62">
        <f t="shared" si="0"/>
        <v>0</v>
      </c>
    </row>
    <row r="24" spans="1:8" x14ac:dyDescent="0.25">
      <c r="A24" s="40" t="s">
        <v>58</v>
      </c>
      <c r="B24" s="82"/>
      <c r="C24" s="57">
        <f>IF(($B24)=5,1, IF(($B24)=4,25, IF(($B24)=3,50, IF(($B24)=2,75, IF(($B24)=1,100,0)))))</f>
        <v>0</v>
      </c>
      <c r="D24" s="58">
        <v>0.1</v>
      </c>
      <c r="E24" s="62">
        <f t="shared" si="0"/>
        <v>0</v>
      </c>
    </row>
    <row r="25" spans="1:8" x14ac:dyDescent="0.25">
      <c r="A25" s="40" t="s">
        <v>90</v>
      </c>
      <c r="B25" s="89"/>
      <c r="C25" s="57">
        <f>IF(($B25)="Word Processing",1, IF(($B25)="Performance",25, IF(($B25)="Reporting",50, IF(($B25)="Auditing",75, IF(($B25)="Financial",100,0)))))</f>
        <v>0</v>
      </c>
      <c r="D25" s="58">
        <v>0.1</v>
      </c>
      <c r="E25" s="62">
        <f t="shared" si="0"/>
        <v>0</v>
      </c>
    </row>
    <row r="26" spans="1:8" x14ac:dyDescent="0.25">
      <c r="A26" s="40" t="s">
        <v>91</v>
      </c>
      <c r="B26" s="89"/>
      <c r="C26" s="57">
        <f>IF(($B26)="Processing",1, IF(($B26)="Reporting",25, IF(($B26)="Exchanging Data",50, IF(($B26)="Transferring Data",75, IF(($B26)="Financial",100,0)))))</f>
        <v>0</v>
      </c>
      <c r="D26" s="58">
        <v>0.1</v>
      </c>
      <c r="E26" s="62">
        <f t="shared" si="0"/>
        <v>0</v>
      </c>
    </row>
    <row r="27" spans="1:8" ht="15.75" thickBot="1" x14ac:dyDescent="0.3">
      <c r="A27" s="51" t="s">
        <v>88</v>
      </c>
      <c r="B27" s="52"/>
      <c r="C27" s="59">
        <f>SUM(C15:C26)</f>
        <v>0</v>
      </c>
      <c r="D27" s="61">
        <f>SUM(D15:D26)</f>
        <v>0.99999999999999989</v>
      </c>
      <c r="E27" s="63">
        <f>SUM(E15:E26)</f>
        <v>0</v>
      </c>
    </row>
    <row r="28" spans="1:8" ht="15.75" thickBot="1" x14ac:dyDescent="0.3">
      <c r="A28" s="51" t="s">
        <v>87</v>
      </c>
      <c r="C28" s="70"/>
      <c r="D28" s="71"/>
      <c r="E28" s="64">
        <f>IF(E27&gt;50,"5",IF(E27&gt;20,"4", IF(E27&gt;15,"3",IF(E27&gt;10,"2",IF(E27&gt;5,"1",0)))))</f>
        <v>0</v>
      </c>
    </row>
    <row r="30" spans="1:8" x14ac:dyDescent="0.25">
      <c r="F30" s="53"/>
    </row>
    <row r="31" spans="1:8" x14ac:dyDescent="0.25">
      <c r="A31" s="102" t="s">
        <v>29</v>
      </c>
      <c r="B31" s="102"/>
      <c r="C31" s="102"/>
      <c r="D31" s="102"/>
      <c r="E31" s="102"/>
      <c r="F31" s="102"/>
    </row>
    <row r="32" spans="1:8" x14ac:dyDescent="0.25">
      <c r="B32" s="103" t="s">
        <v>36</v>
      </c>
      <c r="C32" s="103"/>
      <c r="D32" s="103"/>
      <c r="E32" s="103"/>
      <c r="F32" s="103"/>
    </row>
    <row r="33" spans="1:9" x14ac:dyDescent="0.25">
      <c r="B33" s="87" t="s">
        <v>137</v>
      </c>
      <c r="C33" s="33" t="s">
        <v>37</v>
      </c>
      <c r="D33" s="34" t="s">
        <v>40</v>
      </c>
      <c r="E33" s="35" t="s">
        <v>38</v>
      </c>
      <c r="F33" s="36" t="s">
        <v>41</v>
      </c>
      <c r="G33" s="37" t="s">
        <v>39</v>
      </c>
    </row>
    <row r="34" spans="1:9" x14ac:dyDescent="0.25">
      <c r="B34" s="87" t="s">
        <v>138</v>
      </c>
      <c r="C34" s="39">
        <v>1</v>
      </c>
      <c r="D34" s="38">
        <v>2</v>
      </c>
      <c r="E34" s="35">
        <v>3</v>
      </c>
      <c r="F34" s="36">
        <v>4</v>
      </c>
      <c r="G34" s="37">
        <v>5</v>
      </c>
      <c r="H34" s="105" t="s">
        <v>89</v>
      </c>
      <c r="I34" s="106"/>
    </row>
    <row r="35" spans="1:9" hidden="1" x14ac:dyDescent="0.25">
      <c r="A35" s="40" t="s">
        <v>30</v>
      </c>
      <c r="B35" s="88">
        <v>0</v>
      </c>
      <c r="C35" s="32">
        <v>5</v>
      </c>
      <c r="D35" s="32">
        <v>4</v>
      </c>
      <c r="E35" s="32">
        <v>3</v>
      </c>
      <c r="F35" s="32">
        <v>2</v>
      </c>
      <c r="G35" s="32">
        <v>1</v>
      </c>
      <c r="H35" t="s">
        <v>119</v>
      </c>
    </row>
    <row r="36" spans="1:9" hidden="1" x14ac:dyDescent="0.25">
      <c r="A36" s="40" t="s">
        <v>31</v>
      </c>
      <c r="B36" s="88">
        <v>0</v>
      </c>
      <c r="C36" s="47" t="s">
        <v>140</v>
      </c>
      <c r="D36" s="47" t="s">
        <v>54</v>
      </c>
      <c r="E36" s="32" t="s">
        <v>55</v>
      </c>
      <c r="F36" s="32" t="s">
        <v>61</v>
      </c>
      <c r="G36" s="32" t="s">
        <v>53</v>
      </c>
      <c r="H36" t="s">
        <v>118</v>
      </c>
    </row>
    <row r="37" spans="1:9" hidden="1" x14ac:dyDescent="0.25">
      <c r="A37" s="40" t="s">
        <v>32</v>
      </c>
      <c r="B37" s="88">
        <v>0</v>
      </c>
      <c r="C37" s="32" t="s">
        <v>63</v>
      </c>
      <c r="D37" s="32" t="s">
        <v>64</v>
      </c>
      <c r="E37" s="32" t="s">
        <v>60</v>
      </c>
      <c r="F37" s="32" t="s">
        <v>62</v>
      </c>
      <c r="G37" s="32" t="s">
        <v>59</v>
      </c>
      <c r="H37" t="s">
        <v>120</v>
      </c>
    </row>
    <row r="38" spans="1:9" hidden="1" x14ac:dyDescent="0.25">
      <c r="A38" s="40" t="s">
        <v>33</v>
      </c>
      <c r="B38" s="88">
        <v>0</v>
      </c>
      <c r="C38" s="47" t="s">
        <v>70</v>
      </c>
      <c r="D38" s="32" t="s">
        <v>69</v>
      </c>
      <c r="E38" s="32" t="s">
        <v>67</v>
      </c>
      <c r="F38" s="32" t="s">
        <v>68</v>
      </c>
      <c r="G38" s="32" t="s">
        <v>66</v>
      </c>
      <c r="H38" t="s">
        <v>121</v>
      </c>
    </row>
    <row r="39" spans="1:9" hidden="1" x14ac:dyDescent="0.25">
      <c r="A39" s="40" t="s">
        <v>65</v>
      </c>
      <c r="B39" s="88">
        <v>0</v>
      </c>
      <c r="C39" s="82" t="s">
        <v>139</v>
      </c>
      <c r="D39" s="32" t="s">
        <v>72</v>
      </c>
      <c r="E39" s="32" t="s">
        <v>71</v>
      </c>
      <c r="F39" s="32" t="s">
        <v>74</v>
      </c>
      <c r="G39" s="32" t="s">
        <v>73</v>
      </c>
      <c r="H39" t="s">
        <v>122</v>
      </c>
    </row>
    <row r="40" spans="1:9" hidden="1" x14ac:dyDescent="0.25">
      <c r="A40" s="40" t="s">
        <v>34</v>
      </c>
      <c r="B40" s="88">
        <v>0</v>
      </c>
      <c r="C40" s="48" t="s">
        <v>70</v>
      </c>
      <c r="D40" s="32" t="s">
        <v>69</v>
      </c>
      <c r="E40" s="32" t="s">
        <v>67</v>
      </c>
      <c r="F40" s="32" t="s">
        <v>68</v>
      </c>
      <c r="G40" s="32" t="s">
        <v>66</v>
      </c>
      <c r="H40" t="s">
        <v>123</v>
      </c>
    </row>
    <row r="41" spans="1:9" hidden="1" x14ac:dyDescent="0.25">
      <c r="A41" s="40" t="s">
        <v>35</v>
      </c>
      <c r="B41" s="88">
        <v>0</v>
      </c>
      <c r="C41" s="48" t="s">
        <v>70</v>
      </c>
      <c r="D41" s="32" t="s">
        <v>69</v>
      </c>
      <c r="E41" s="32" t="s">
        <v>67</v>
      </c>
      <c r="F41" s="32" t="s">
        <v>68</v>
      </c>
      <c r="G41" s="32" t="s">
        <v>66</v>
      </c>
      <c r="H41" t="s">
        <v>124</v>
      </c>
    </row>
    <row r="42" spans="1:9" hidden="1" x14ac:dyDescent="0.25">
      <c r="A42" s="40" t="s">
        <v>57</v>
      </c>
      <c r="B42" s="88">
        <v>0</v>
      </c>
      <c r="C42" s="32">
        <v>1</v>
      </c>
      <c r="D42" s="32">
        <v>2</v>
      </c>
      <c r="E42" s="32">
        <v>3</v>
      </c>
      <c r="F42" s="32">
        <v>4</v>
      </c>
      <c r="G42" s="32">
        <v>5</v>
      </c>
      <c r="H42" t="s">
        <v>125</v>
      </c>
    </row>
    <row r="43" spans="1:9" hidden="1" x14ac:dyDescent="0.25">
      <c r="A43" s="40" t="s">
        <v>56</v>
      </c>
      <c r="B43" s="88">
        <v>0</v>
      </c>
      <c r="C43" s="32">
        <v>1</v>
      </c>
      <c r="D43" s="32">
        <v>2</v>
      </c>
      <c r="E43" s="32">
        <v>3</v>
      </c>
      <c r="F43" s="32">
        <v>4</v>
      </c>
      <c r="G43" s="32">
        <v>5</v>
      </c>
      <c r="H43" t="s">
        <v>126</v>
      </c>
    </row>
    <row r="44" spans="1:9" hidden="1" x14ac:dyDescent="0.25">
      <c r="A44" s="40" t="s">
        <v>58</v>
      </c>
      <c r="B44" s="88">
        <v>0</v>
      </c>
      <c r="C44" s="32">
        <v>5</v>
      </c>
      <c r="D44" s="32">
        <v>4</v>
      </c>
      <c r="E44" s="32">
        <v>3</v>
      </c>
      <c r="F44" s="32">
        <v>2</v>
      </c>
      <c r="G44" s="32">
        <v>1</v>
      </c>
      <c r="H44" t="s">
        <v>127</v>
      </c>
    </row>
    <row r="45" spans="1:9" hidden="1" x14ac:dyDescent="0.25">
      <c r="A45" s="40" t="s">
        <v>90</v>
      </c>
      <c r="B45" s="88">
        <v>0</v>
      </c>
      <c r="C45" s="81" t="s">
        <v>92</v>
      </c>
      <c r="D45" s="81" t="s">
        <v>93</v>
      </c>
      <c r="E45" s="81" t="s">
        <v>94</v>
      </c>
      <c r="F45" s="31" t="s">
        <v>95</v>
      </c>
      <c r="G45" s="31" t="s">
        <v>96</v>
      </c>
      <c r="H45" s="54" t="s">
        <v>128</v>
      </c>
    </row>
    <row r="46" spans="1:9" hidden="1" x14ac:dyDescent="0.25">
      <c r="A46" s="40" t="s">
        <v>91</v>
      </c>
      <c r="B46" s="88">
        <v>0</v>
      </c>
      <c r="C46" s="31" t="s">
        <v>97</v>
      </c>
      <c r="D46" s="31" t="s">
        <v>94</v>
      </c>
      <c r="E46" s="81" t="s">
        <v>98</v>
      </c>
      <c r="F46" s="81" t="s">
        <v>99</v>
      </c>
      <c r="G46" s="31" t="s">
        <v>96</v>
      </c>
      <c r="H46" s="54" t="s">
        <v>128</v>
      </c>
    </row>
  </sheetData>
  <mergeCells count="11">
    <mergeCell ref="K2:L2"/>
    <mergeCell ref="A31:F31"/>
    <mergeCell ref="B32:F32"/>
    <mergeCell ref="E8:G9"/>
    <mergeCell ref="H34:I34"/>
    <mergeCell ref="B2:D2"/>
    <mergeCell ref="B12:F12"/>
    <mergeCell ref="H2:I2"/>
    <mergeCell ref="A11:F11"/>
    <mergeCell ref="B13:B14"/>
    <mergeCell ref="A13:A14"/>
  </mergeCells>
  <conditionalFormatting sqref="E28">
    <cfRule type="colorScale" priority="5">
      <colorScale>
        <cfvo type="num" val="0"/>
        <cfvo type="num" val="5"/>
        <color rgb="FFFFFF00"/>
        <color rgb="FFC00000"/>
      </colorScale>
    </cfRule>
  </conditionalFormatting>
  <conditionalFormatting sqref="A13">
    <cfRule type="expression" dxfId="2" priority="1">
      <formula>"Moderate-Moderate"</formula>
    </cfRule>
    <cfRule type="expression" dxfId="1" priority="2">
      <formula>"Advanced-High"</formula>
    </cfRule>
    <cfRule type="expression" dxfId="0" priority="3">
      <formula>"Simple-Low"</formula>
    </cfRule>
    <cfRule type="colorScale" priority="4">
      <colorScale>
        <cfvo type="num" val="0"/>
        <cfvo type="num" val="5"/>
        <color rgb="FFFFFF00"/>
        <color rgb="FFC00000"/>
      </colorScale>
    </cfRule>
  </conditionalFormatting>
  <conditionalFormatting sqref="B27">
    <cfRule type="colorScale" priority="17">
      <colorScale>
        <cfvo type="min"/>
        <cfvo type="max"/>
        <color rgb="FFFFFF00"/>
        <color rgb="FFC00000"/>
      </colorScale>
    </cfRule>
  </conditionalFormatting>
  <dataValidations count="12">
    <dataValidation type="list" allowBlank="1" showInputMessage="1" showErrorMessage="1" promptTitle="Select Business Criticality" prompt="Select the most appropriate level of business criticality for the solution._x000a__x000a_In this case a lower number indicates a lower business criticality (need) for the solution." sqref="B15">
      <formula1>$B$35:$G$35</formula1>
    </dataValidation>
    <dataValidation type="list" allowBlank="1" showInputMessage="1" showErrorMessage="1" promptTitle="Select # Integration Points" prompt="Select the number of integration points with other applications/systems._x000a__x000a_In this case a lower number indicates a lower number of integration points which reduce the overall complexity of the solution." sqref="B16">
      <formula1>$B$36:$G$36</formula1>
    </dataValidation>
    <dataValidation type="list" allowBlank="1" showInputMessage="1" showErrorMessage="1" promptTitle="Select # Users" prompt="Select the number of users of application/system._x000a__x000a_In this case a lower number indicates a lower number of users will reduce the overall complexity of the solution." sqref="B17">
      <formula1>$B$37:$G$37</formula1>
    </dataValidation>
    <dataValidation type="list" allowBlank="1" showInputMessage="1" showErrorMessage="1" promptTitle="Select # Processes" prompt="Select the number of processes supporting or leveraging this  application/system._x000a__x000a_In this case a lower number indicates a lower number of processes which reduces the overall complexity of the solution." sqref="B18">
      <formula1>$B$38:$G$38</formula1>
    </dataValidation>
    <dataValidation type="list" allowBlank="1" showInputMessage="1" showErrorMessage="1" promptTitle="Select # Transactions" prompt="Select the number of transactions completed by this  application/system._x000a__x000a_In this case a lower number indicates a lower number of transactions which reduces the overall complexity of the solution." sqref="B19">
      <formula1>$B$39:$G$39</formula1>
    </dataValidation>
    <dataValidation type="list" allowBlank="1" showInputMessage="1" showErrorMessage="1" promptTitle="Select # Financial Calculations" prompt="Select the number of financial calculations completed by this  application/system._x000a__x000a_In this case a lower number indicates a lower number of financial calculations which reduces the overall complexity of the solution." sqref="B20">
      <formula1>$B$40:$G$40</formula1>
    </dataValidation>
    <dataValidation type="list" allowBlank="1" showInputMessage="1" showErrorMessage="1" promptTitle="Select # Calculations" prompt="Select the number of calculations completed by this  application/system._x000a__x000a_In this case a lower number indicates a lower number of calculations which reduces the overall complexity of the solution." sqref="B21">
      <formula1>$B$41:$G$41</formula1>
    </dataValidation>
    <dataValidation type="list" allowBlank="1" showInputMessage="1" showErrorMessage="1" promptTitle="Select the Safety Rating" prompt="Select the safety rating for this solution._x000a__x000a_In this case a lower number indicates a lower need for safety concerns or impacts on safety." sqref="B22">
      <formula1>$B$42:$G$42</formula1>
    </dataValidation>
    <dataValidation type="list" allowBlank="1" showInputMessage="1" showErrorMessage="1" promptTitle="Select the Security Rating" prompt="Select the security rating for this solution._x000a__x000a_In this case a lower number indicates a lower need for security concerns or impacts on security." sqref="B23">
      <formula1>$B$43:$G$43</formula1>
    </dataValidation>
    <dataValidation type="list" allowBlank="1" showInputMessage="1" showErrorMessage="1" promptTitle="Select the Audit Complexity" prompt="Select the audit complexity rating for this solution._x000a__x000a_In this case a higher number indicates a lower audit complexity." sqref="B24">
      <formula1>$B$44:$G$44</formula1>
    </dataValidation>
    <dataValidation type="list" allowBlank="1" showInputMessage="1" showErrorMessage="1" promptTitle="Select the App Integration Type" prompt="Select the types of applications that will integrate with this solution." sqref="B25">
      <formula1>$B$45:$G$45</formula1>
    </dataValidation>
    <dataValidation type="list" allowBlank="1" showInputMessage="1" showErrorMessage="1" promptTitle="Select the Transaction Type" prompt="Select the types of transactions that will be performed with this solution." sqref="B26">
      <formula1>$B$46:$G$46</formula1>
    </dataValidation>
  </dataValidations>
  <pageMargins left="0.7" right="0.7" top="0.75" bottom="0.75" header="0.3" footer="0.3"/>
  <pageSetup orientation="portrait" r:id="rId1"/>
  <ignoredErrors>
    <ignoredError sqref="D2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Estimate</vt:lpstr>
      <vt:lpstr>Validate Estimate</vt:lpstr>
      <vt:lpstr>Complexity Analysis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Davis</dc:creator>
  <cp:lastModifiedBy>Steve Buda</cp:lastModifiedBy>
  <dcterms:created xsi:type="dcterms:W3CDTF">2012-08-30T18:08:08Z</dcterms:created>
  <dcterms:modified xsi:type="dcterms:W3CDTF">2017-06-09T17:37:39Z</dcterms:modified>
</cp:coreProperties>
</file>